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55" windowHeight="6795" tabRatio="865" activeTab="1"/>
  </bookViews>
  <sheets>
    <sheet name="Adatok INPUT" sheetId="1" r:id="rId1"/>
    <sheet name="Borító - OUTPUT" sheetId="2" r:id="rId2"/>
    <sheet name="Mérleg - OUTPUT" sheetId="3" r:id="rId3"/>
    <sheet name="Eredménylevezetés - OUTPUT" sheetId="4" r:id="rId4"/>
    <sheet name="Tájékoztató adatok - OUTPUT" sheetId="5" r:id="rId5"/>
  </sheets>
  <definedNames>
    <definedName name="_xlnm.Print_Area" localSheetId="1">'Borító - OUTPUT'!$B$1:$AI$34</definedName>
    <definedName name="_xlnm.Print_Area" localSheetId="3">'Eredménylevezetés - OUTPUT'!$B$1:$Y$60</definedName>
    <definedName name="_xlnm.Print_Area" localSheetId="2">'Mérleg - OUTPUT'!$B$1:$Y$48</definedName>
    <definedName name="_xlnm.Print_Area" localSheetId="4">'Tájékoztató adatok - OUTPUT'!$B$1:$Y$48</definedName>
  </definedNames>
  <calcPr fullCalcOnLoad="1"/>
</workbook>
</file>

<file path=xl/comments1.xml><?xml version="1.0" encoding="utf-8"?>
<comments xmlns="http://schemas.openxmlformats.org/spreadsheetml/2006/main">
  <authors>
    <author>Egy el?gedett Microsoft Office felhaszn?l?</author>
  </authors>
  <commentList>
    <comment ref="AD1" authorId="0">
      <text>
        <r>
          <rPr>
            <sz val="8"/>
            <rFont val="Tahoma"/>
            <family val="0"/>
          </rPr>
          <t>Ez minta alapján készült kezdeti verzió. A továbbiakban, ha nem változik a jogszabály akkor használható egyszeres könyvvitelt vezető közhasznú szervezetek részére.</t>
        </r>
      </text>
    </comment>
    <comment ref="AJ11" authorId="0">
      <text>
        <r>
          <rPr>
            <sz val="8"/>
            <rFont val="Tahoma"/>
            <family val="0"/>
          </rPr>
          <t>Ide lehet feltüntetni a könyvelő cég, személy adatait. Ez kerül a borító aljára</t>
        </r>
      </text>
    </comment>
    <comment ref="D12" authorId="0">
      <text>
        <r>
          <rPr>
            <sz val="8"/>
            <rFont val="Tahoma"/>
            <family val="0"/>
          </rPr>
          <t>Ide az időszakra jellemző évszámot érdemes beírni. Amennyiben az évszám az időszakra nem jellemző, úgy üresen hagyható (Pl. megszünés esetén)</t>
        </r>
      </text>
    </comment>
    <comment ref="D24" authorId="0">
      <text>
        <r>
          <rPr>
            <sz val="8"/>
            <rFont val="Tahoma"/>
            <family val="0"/>
          </rPr>
          <t>Enek a mezőnek az értéke igen és nem lehet</t>
        </r>
      </text>
    </comment>
  </commentList>
</comments>
</file>

<file path=xl/sharedStrings.xml><?xml version="1.0" encoding="utf-8"?>
<sst xmlns="http://schemas.openxmlformats.org/spreadsheetml/2006/main" count="325" uniqueCount="212">
  <si>
    <t>Közhaszú Egyéb Szervezet Egyszerűsített Beszámolója</t>
  </si>
  <si>
    <t>Verzió 2001.0</t>
  </si>
  <si>
    <t>Szervezet neve:</t>
  </si>
  <si>
    <t>Szervezet címe:</t>
  </si>
  <si>
    <t>Szervezet Ksh száma:</t>
  </si>
  <si>
    <t>-</t>
  </si>
  <si>
    <t>Szervezet telefonszáma:</t>
  </si>
  <si>
    <t>A vállakozás beszámolóját készítette és a könyvelést vezette:</t>
  </si>
  <si>
    <t>A beszámoló időszaka:</t>
  </si>
  <si>
    <t>Időszak dátumszerűen:</t>
  </si>
  <si>
    <t>Tel.: 30/5009639</t>
  </si>
  <si>
    <t>Az adatok</t>
  </si>
  <si>
    <t>A beszámoló jellege:</t>
  </si>
  <si>
    <t>könyvvizsgálattal</t>
  </si>
  <si>
    <t>Keltezés helye:</t>
  </si>
  <si>
    <t>nincsenek alátámasztva!</t>
  </si>
  <si>
    <t>dátum:</t>
  </si>
  <si>
    <t>Könyvvizsgálat:</t>
  </si>
  <si>
    <t>nem</t>
  </si>
  <si>
    <t>Főtevékenység:</t>
  </si>
  <si>
    <t>#</t>
  </si>
  <si>
    <t>Megnevezés</t>
  </si>
  <si>
    <t>Előző év</t>
  </si>
  <si>
    <t>Előző év(ek) mód.</t>
  </si>
  <si>
    <t>Tárgyév</t>
  </si>
  <si>
    <t>Dátum adatbázis</t>
  </si>
  <si>
    <t>Dátum konklúziók</t>
  </si>
  <si>
    <t>Mérleg adatok</t>
  </si>
  <si>
    <t>01.</t>
  </si>
  <si>
    <t>A.</t>
  </si>
  <si>
    <t>Befektetett Eszközök</t>
  </si>
  <si>
    <t>01</t>
  </si>
  <si>
    <t>január</t>
  </si>
  <si>
    <t>02.</t>
  </si>
  <si>
    <t>I.</t>
  </si>
  <si>
    <t>Immateriális Javak</t>
  </si>
  <si>
    <t>02</t>
  </si>
  <si>
    <t>február</t>
  </si>
  <si>
    <t>03.</t>
  </si>
  <si>
    <t>II.</t>
  </si>
  <si>
    <t>Tárgyi Eszközök</t>
  </si>
  <si>
    <t>03</t>
  </si>
  <si>
    <t>március</t>
  </si>
  <si>
    <t>04.</t>
  </si>
  <si>
    <t>III.</t>
  </si>
  <si>
    <t>Befektetett Pénzügyi Eszközök</t>
  </si>
  <si>
    <t>04</t>
  </si>
  <si>
    <t>április</t>
  </si>
  <si>
    <t>05.</t>
  </si>
  <si>
    <t>B.</t>
  </si>
  <si>
    <t>Forgóeszközök</t>
  </si>
  <si>
    <t>05</t>
  </si>
  <si>
    <t>május</t>
  </si>
  <si>
    <t>06.</t>
  </si>
  <si>
    <t>Készletek</t>
  </si>
  <si>
    <t>06</t>
  </si>
  <si>
    <t>június</t>
  </si>
  <si>
    <t>07.</t>
  </si>
  <si>
    <t>Követelések</t>
  </si>
  <si>
    <t>07</t>
  </si>
  <si>
    <t>július</t>
  </si>
  <si>
    <t>08.</t>
  </si>
  <si>
    <t>Értékpapírok</t>
  </si>
  <si>
    <t>08</t>
  </si>
  <si>
    <t>augusztus</t>
  </si>
  <si>
    <t>09.</t>
  </si>
  <si>
    <t>IV.</t>
  </si>
  <si>
    <t>Pénzeszközök</t>
  </si>
  <si>
    <t>09</t>
  </si>
  <si>
    <t>szeptember</t>
  </si>
  <si>
    <t>10.</t>
  </si>
  <si>
    <t>ESZKÖZÖK ÖSSZESEN</t>
  </si>
  <si>
    <t>10</t>
  </si>
  <si>
    <t>október</t>
  </si>
  <si>
    <t>11.</t>
  </si>
  <si>
    <t>C.</t>
  </si>
  <si>
    <t>Saját tőke</t>
  </si>
  <si>
    <t>11</t>
  </si>
  <si>
    <t>november</t>
  </si>
  <si>
    <t>12.</t>
  </si>
  <si>
    <t>Induló tőke / Jegyzett tőke</t>
  </si>
  <si>
    <t>12</t>
  </si>
  <si>
    <t>december</t>
  </si>
  <si>
    <t>13.</t>
  </si>
  <si>
    <t>Tőkeváltozás / Eredmény</t>
  </si>
  <si>
    <t>14.</t>
  </si>
  <si>
    <t>Lekötött tartalék</t>
  </si>
  <si>
    <t>15.</t>
  </si>
  <si>
    <t>Tárgyévi eredmény alaptevékenységből</t>
  </si>
  <si>
    <t>16.</t>
  </si>
  <si>
    <t>V.</t>
  </si>
  <si>
    <t>Tárgyévi eredmény vállalkozási tevékenységből</t>
  </si>
  <si>
    <t>17.</t>
  </si>
  <si>
    <t>D.</t>
  </si>
  <si>
    <t>Tartalék</t>
  </si>
  <si>
    <t>18.</t>
  </si>
  <si>
    <t>E.</t>
  </si>
  <si>
    <t>Céltartalékok</t>
  </si>
  <si>
    <t>19.</t>
  </si>
  <si>
    <t>F.</t>
  </si>
  <si>
    <t>Kötelezettségek</t>
  </si>
  <si>
    <t>20.</t>
  </si>
  <si>
    <t>Hosszú lejáratú kötelezettségek</t>
  </si>
  <si>
    <t>21.</t>
  </si>
  <si>
    <t>Rövid lejáratú kötelezettségek</t>
  </si>
  <si>
    <t>22.</t>
  </si>
  <si>
    <t>FORRÁSOK ÖSSZESEN</t>
  </si>
  <si>
    <t>Kontroll</t>
  </si>
  <si>
    <t>ESZKÖZ - FORRÁS EGYEZŐSÉG</t>
  </si>
  <si>
    <t>Eredménylevezetés</t>
  </si>
  <si>
    <t xml:space="preserve">Összes közhasznú tevékenység bevétele (I+II) </t>
  </si>
  <si>
    <t>adatok</t>
  </si>
  <si>
    <t xml:space="preserve">Pénzügyileg rendezett bevételek (1+2+3+4+5) </t>
  </si>
  <si>
    <t>1.</t>
  </si>
  <si>
    <t xml:space="preserve">Közhasznú célú működésre kapott támogatás </t>
  </si>
  <si>
    <t>a)</t>
  </si>
  <si>
    <t xml:space="preserve">alapítótól </t>
  </si>
  <si>
    <t>b)</t>
  </si>
  <si>
    <t xml:space="preserve">központi költségvetésből </t>
  </si>
  <si>
    <t>c)</t>
  </si>
  <si>
    <t xml:space="preserve">helyi önkormányzattól </t>
  </si>
  <si>
    <t>d)</t>
  </si>
  <si>
    <t xml:space="preserve">egyéb </t>
  </si>
  <si>
    <t>2.</t>
  </si>
  <si>
    <t xml:space="preserve">Pályázati úton elnyert támogatás </t>
  </si>
  <si>
    <t>3.</t>
  </si>
  <si>
    <t xml:space="preserve">Közhasznú tevékenységből származó bevétel </t>
  </si>
  <si>
    <t>4.</t>
  </si>
  <si>
    <t xml:space="preserve">Tagdíjból származó bevétel </t>
  </si>
  <si>
    <t>5.</t>
  </si>
  <si>
    <t xml:space="preserve">Egyéb bevétel </t>
  </si>
  <si>
    <t xml:space="preserve">Pénzbevételt nem jelentő bevételek </t>
  </si>
  <si>
    <t xml:space="preserve">Vállalkozási tevékenység bevétele (1+2) </t>
  </si>
  <si>
    <t xml:space="preserve">Pénzügyileg rendezett bevételek </t>
  </si>
  <si>
    <t xml:space="preserve">Tényleges pénzbevételek (A/I+B/1) </t>
  </si>
  <si>
    <t xml:space="preserve">Pénzbevételt nem jelentő bevételek (A/II+B/2) </t>
  </si>
  <si>
    <t xml:space="preserve">Közhasznú tevékenység ráfordításai (1+2+3+4) </t>
  </si>
  <si>
    <t xml:space="preserve">Ráfordításként érvényesíthető kiadások </t>
  </si>
  <si>
    <t xml:space="preserve">Ráfordítást jelentő eszközváltozások </t>
  </si>
  <si>
    <t xml:space="preserve">Ráfordítást jelentő elszámolások </t>
  </si>
  <si>
    <t xml:space="preserve">Ráfordításként nem érvényesíthető kiadások </t>
  </si>
  <si>
    <t xml:space="preserve">Vállalkozási tevékenység ráfordításai (1+2+3+4) </t>
  </si>
  <si>
    <t>G.</t>
  </si>
  <si>
    <t xml:space="preserve">Közhasznú tevékenység eredménye (1+2) </t>
  </si>
  <si>
    <t xml:space="preserve">Tárgyévi pénzügyi eredménye (A/I–E/1–E/4) </t>
  </si>
  <si>
    <t xml:space="preserve">Nem pénzben realizált eredménye (A/II–E/2–E/3) </t>
  </si>
  <si>
    <t>H.</t>
  </si>
  <si>
    <t xml:space="preserve">Vállalkozási tevékenység </t>
  </si>
  <si>
    <t xml:space="preserve">Tárgyévi adóalapot jelentő pénzügyi eredménye (B/1–F/1) </t>
  </si>
  <si>
    <t xml:space="preserve">Egyéb tárgyévi pénzügyi eredménye (–F/4) </t>
  </si>
  <si>
    <t xml:space="preserve">Nem pénzben realizált – adóalapot jelentő – tárgyévi eredmény (B/2–F/2–F/3) </t>
  </si>
  <si>
    <t xml:space="preserve">Adózás előtti eredmény ( ± 1 ± 3) </t>
  </si>
  <si>
    <t xml:space="preserve">Összes pénzügyi eredmény ( ± G/1 ± H/1–H/2) </t>
  </si>
  <si>
    <t>J.</t>
  </si>
  <si>
    <t xml:space="preserve">Adófizetési kötelezettség </t>
  </si>
  <si>
    <t>K.</t>
  </si>
  <si>
    <t xml:space="preserve">Vállalkozási tevékenység tárgyévi adózott eredménye (H/4–J) </t>
  </si>
  <si>
    <t xml:space="preserve">Pénzügyileg rendezett személyi jellegű ráfordítások </t>
  </si>
  <si>
    <t>Bérköltség</t>
  </si>
  <si>
    <t>ebből - megbízási díjak</t>
  </si>
  <si>
    <t>ebből - tiszteletdíjak</t>
  </si>
  <si>
    <t>Kiegészítő</t>
  </si>
  <si>
    <t>Személyi jellegű egyéb kifizetések</t>
  </si>
  <si>
    <t>Bérjárulékok</t>
  </si>
  <si>
    <t xml:space="preserve">Pénzügyileg rendezett anyagjellegű ráfordítások </t>
  </si>
  <si>
    <t>Értékcsökkenési leírás</t>
  </si>
  <si>
    <t xml:space="preserve">Pénzügyileg rendezett egyéb ráfordítások </t>
  </si>
  <si>
    <t>A szervezet által nyújtott támogatások (pénzügyileg rendezett)</t>
  </si>
  <si>
    <t>ebből - kötelezettségként elszámolt és továbbutalt, illetve átadott támogatás</t>
  </si>
  <si>
    <t>Statisztikai számjel</t>
  </si>
  <si>
    <t xml:space="preserve">Közhasznú Egyéb Szervezet </t>
  </si>
  <si>
    <t>Egyszerűsített Beszámolója</t>
  </si>
  <si>
    <t>Kelt</t>
  </si>
  <si>
    <t xml:space="preserve">P. H. </t>
  </si>
  <si>
    <t>a társadalmi szrevezet vezetője (képviselője)</t>
  </si>
  <si>
    <t>MÉRLEG</t>
  </si>
  <si>
    <t>Időszaka</t>
  </si>
  <si>
    <t>Fajtája</t>
  </si>
  <si>
    <t>adatok E Ft-ban</t>
  </si>
  <si>
    <t>A tétel megnevezése</t>
  </si>
  <si>
    <t>a</t>
  </si>
  <si>
    <t>b</t>
  </si>
  <si>
    <t>c</t>
  </si>
  <si>
    <t>d</t>
  </si>
  <si>
    <t>e</t>
  </si>
  <si>
    <t>Kelt:</t>
  </si>
  <si>
    <t>EREDMÉNYLEVEZETÉS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</si>
  <si>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</si>
  <si>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</si>
  <si>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</si>
  <si>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</si>
  <si>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</si>
  <si>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</si>
  <si>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</si>
  <si>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</si>
  <si>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</si>
  <si>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</si>
  <si>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</si>
  <si>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</si>
  <si>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</si>
  <si>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</si>
  <si>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</si>
  <si>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</si>
  <si>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TÁJÉKOZTATÓ ADATOK</t>
  </si>
  <si>
    <t>Budapest</t>
  </si>
  <si>
    <t>egészségmegőrzés</t>
  </si>
  <si>
    <t>Egészség-vár Alapítvány</t>
  </si>
  <si>
    <t>Éves zárómérleg</t>
  </si>
  <si>
    <t>Tel.: 20/4306821</t>
  </si>
  <si>
    <t>Komoróczki András 1171 Bp. Andrásfa u.35.</t>
  </si>
  <si>
    <t>1172 Budapest, Pesti út 57. 2.em.9.ajtó</t>
  </si>
  <si>
    <t>06-1-4071276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</si>
</sst>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&quot;H-&quot;0000"/>
  </numFmts>
  <fonts count="47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ahoma"/>
      <family val="0"/>
    </font>
    <font>
      <sz val="10"/>
      <color indexed="9"/>
      <name val="Times New Roman CE"/>
      <family val="1"/>
    </font>
    <font>
      <sz val="6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0"/>
    </font>
    <font>
      <b/>
      <sz val="1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3"/>
      <name val="Times New Roman CE"/>
      <family val="0"/>
    </font>
    <font>
      <b/>
      <sz val="8"/>
      <name val="Times New Roman"/>
      <family val="1"/>
    </font>
    <font>
      <sz val="10"/>
      <color indexed="10"/>
      <name val="Times New Roman CE"/>
      <family val="1"/>
    </font>
    <font>
      <b/>
      <sz val="18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36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16" borderId="8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" fillId="6" borderId="0" xfId="0" applyFont="1" applyFill="1" applyAlignment="1">
      <alignment horizontal="centerContinuous"/>
    </xf>
    <xf numFmtId="0" fontId="5" fillId="6" borderId="0" xfId="0" applyFont="1" applyFill="1" applyAlignment="1">
      <alignment horizontal="centerContinuous" vertical="top"/>
    </xf>
    <xf numFmtId="0" fontId="14" fillId="0" borderId="0" xfId="0" applyFont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Continuous"/>
    </xf>
    <xf numFmtId="0" fontId="2" fillId="0" borderId="0" xfId="0" applyFont="1" applyAlignment="1" quotePrefix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top"/>
    </xf>
    <xf numFmtId="164" fontId="6" fillId="18" borderId="11" xfId="0" applyNumberFormat="1" applyFont="1" applyFill="1" applyBorder="1" applyAlignment="1">
      <alignment vertical="center"/>
    </xf>
    <xf numFmtId="164" fontId="6" fillId="18" borderId="12" xfId="0" applyNumberFormat="1" applyFont="1" applyFill="1" applyBorder="1" applyAlignment="1">
      <alignment vertical="center"/>
    </xf>
    <xf numFmtId="164" fontId="6" fillId="18" borderId="13" xfId="0" applyNumberFormat="1" applyFont="1" applyFill="1" applyBorder="1" applyAlignment="1">
      <alignment vertical="center"/>
    </xf>
    <xf numFmtId="164" fontId="6" fillId="18" borderId="14" xfId="0" applyNumberFormat="1" applyFont="1" applyFill="1" applyBorder="1" applyAlignment="1">
      <alignment vertical="center"/>
    </xf>
    <xf numFmtId="164" fontId="6" fillId="7" borderId="15" xfId="0" applyNumberFormat="1" applyFont="1" applyFill="1" applyBorder="1" applyAlignment="1" applyProtection="1">
      <alignment vertical="center"/>
      <protection locked="0"/>
    </xf>
    <xf numFmtId="164" fontId="6" fillId="7" borderId="16" xfId="0" applyNumberFormat="1" applyFont="1" applyFill="1" applyBorder="1" applyAlignment="1" applyProtection="1">
      <alignment vertical="center"/>
      <protection locked="0"/>
    </xf>
    <xf numFmtId="164" fontId="6" fillId="18" borderId="17" xfId="0" applyNumberFormat="1" applyFont="1" applyFill="1" applyBorder="1" applyAlignment="1">
      <alignment vertical="center"/>
    </xf>
    <xf numFmtId="164" fontId="6" fillId="18" borderId="18" xfId="0" applyNumberFormat="1" applyFont="1" applyFill="1" applyBorder="1" applyAlignment="1">
      <alignment vertical="center"/>
    </xf>
    <xf numFmtId="164" fontId="6" fillId="18" borderId="15" xfId="0" applyNumberFormat="1" applyFont="1" applyFill="1" applyBorder="1" applyAlignment="1">
      <alignment vertical="center"/>
    </xf>
    <xf numFmtId="164" fontId="6" fillId="18" borderId="19" xfId="0" applyNumberFormat="1" applyFont="1" applyFill="1" applyBorder="1" applyAlignment="1">
      <alignment vertical="center"/>
    </xf>
    <xf numFmtId="164" fontId="6" fillId="18" borderId="20" xfId="0" applyNumberFormat="1" applyFont="1" applyFill="1" applyBorder="1" applyAlignment="1">
      <alignment vertical="center"/>
    </xf>
    <xf numFmtId="0" fontId="15" fillId="6" borderId="0" xfId="0" applyFont="1" applyFill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7" fillId="18" borderId="0" xfId="0" applyNumberFormat="1" applyFont="1" applyFill="1" applyAlignment="1">
      <alignment vertical="center"/>
    </xf>
    <xf numFmtId="3" fontId="6" fillId="18" borderId="0" xfId="0" applyNumberFormat="1" applyFont="1" applyFill="1" applyAlignment="1">
      <alignment vertical="center"/>
    </xf>
    <xf numFmtId="3" fontId="7" fillId="18" borderId="0" xfId="0" applyNumberFormat="1" applyFont="1" applyFill="1" applyAlignment="1">
      <alignment horizontal="right" vertical="center"/>
    </xf>
    <xf numFmtId="3" fontId="6" fillId="0" borderId="21" xfId="0" applyNumberFormat="1" applyFont="1" applyFill="1" applyBorder="1" applyAlignment="1">
      <alignment vertical="center"/>
    </xf>
    <xf numFmtId="3" fontId="6" fillId="7" borderId="22" xfId="0" applyNumberFormat="1" applyFont="1" applyFill="1" applyBorder="1" applyAlignment="1" applyProtection="1">
      <alignment vertical="center"/>
      <protection locked="0"/>
    </xf>
    <xf numFmtId="3" fontId="6" fillId="7" borderId="23" xfId="0" applyNumberFormat="1" applyFont="1" applyFill="1" applyBorder="1" applyAlignment="1">
      <alignment vertical="center"/>
    </xf>
    <xf numFmtId="3" fontId="6" fillId="7" borderId="24" xfId="0" applyNumberFormat="1" applyFont="1" applyFill="1" applyBorder="1" applyAlignment="1">
      <alignment vertical="center"/>
    </xf>
    <xf numFmtId="3" fontId="6" fillId="7" borderId="25" xfId="0" applyNumberFormat="1" applyFont="1" applyFill="1" applyBorder="1" applyAlignment="1" applyProtection="1">
      <alignment horizontal="center" vertical="center"/>
      <protection locked="0"/>
    </xf>
    <xf numFmtId="3" fontId="6" fillId="7" borderId="26" xfId="0" applyNumberFormat="1" applyFont="1" applyFill="1" applyBorder="1" applyAlignment="1" applyProtection="1">
      <alignment horizontal="center" vertical="center"/>
      <protection locked="0"/>
    </xf>
    <xf numFmtId="3" fontId="6" fillId="7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3" fontId="9" fillId="11" borderId="0" xfId="0" applyNumberFormat="1" applyFont="1" applyFill="1" applyAlignment="1">
      <alignment horizontal="centerContinuous" vertical="center"/>
    </xf>
    <xf numFmtId="3" fontId="6" fillId="0" borderId="28" xfId="0" applyNumberFormat="1" applyFont="1" applyBorder="1" applyAlignment="1">
      <alignment horizontal="centerContinuous" vertical="center"/>
    </xf>
    <xf numFmtId="3" fontId="6" fillId="0" borderId="29" xfId="0" applyNumberFormat="1" applyFont="1" applyBorder="1" applyAlignment="1">
      <alignment horizontal="centerContinuous" vertical="center"/>
    </xf>
    <xf numFmtId="3" fontId="6" fillId="0" borderId="30" xfId="0" applyNumberFormat="1" applyFont="1" applyBorder="1" applyAlignment="1">
      <alignment horizontal="centerContinuous" vertical="center"/>
    </xf>
    <xf numFmtId="3" fontId="6" fillId="0" borderId="31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Continuous" vertical="center"/>
    </xf>
    <xf numFmtId="3" fontId="6" fillId="0" borderId="32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33" xfId="0" applyNumberFormat="1" applyFont="1" applyBorder="1" applyAlignment="1">
      <alignment horizontal="centerContinuous" vertical="center"/>
    </xf>
    <xf numFmtId="3" fontId="7" fillId="18" borderId="0" xfId="0" applyNumberFormat="1" applyFont="1" applyFill="1" applyAlignment="1">
      <alignment horizontal="centerContinuous" vertical="center"/>
    </xf>
    <xf numFmtId="3" fontId="6" fillId="18" borderId="0" xfId="0" applyNumberFormat="1" applyFont="1" applyFill="1" applyAlignment="1">
      <alignment horizontal="centerContinuous" vertical="center"/>
    </xf>
    <xf numFmtId="3" fontId="6" fillId="18" borderId="21" xfId="0" applyNumberFormat="1" applyFont="1" applyFill="1" applyBorder="1" applyAlignment="1">
      <alignment horizontal="centerContinuous" vertical="center"/>
    </xf>
    <xf numFmtId="3" fontId="6" fillId="18" borderId="21" xfId="0" applyNumberFormat="1" applyFont="1" applyFill="1" applyBorder="1" applyAlignment="1">
      <alignment vertical="center"/>
    </xf>
    <xf numFmtId="3" fontId="7" fillId="18" borderId="31" xfId="0" applyNumberFormat="1" applyFont="1" applyFill="1" applyBorder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18" borderId="11" xfId="0" applyNumberFormat="1" applyFont="1" applyFill="1" applyBorder="1" applyAlignment="1">
      <alignment vertical="center"/>
    </xf>
    <xf numFmtId="3" fontId="6" fillId="18" borderId="34" xfId="0" applyNumberFormat="1" applyFont="1" applyFill="1" applyBorder="1" applyAlignment="1">
      <alignment vertical="center"/>
    </xf>
    <xf numFmtId="3" fontId="6" fillId="18" borderId="14" xfId="0" applyNumberFormat="1" applyFont="1" applyFill="1" applyBorder="1" applyAlignment="1">
      <alignment vertical="center"/>
    </xf>
    <xf numFmtId="3" fontId="6" fillId="18" borderId="35" xfId="0" applyNumberFormat="1" applyFont="1" applyFill="1" applyBorder="1" applyAlignment="1">
      <alignment vertical="center"/>
    </xf>
    <xf numFmtId="3" fontId="6" fillId="18" borderId="19" xfId="0" applyNumberFormat="1" applyFont="1" applyFill="1" applyBorder="1" applyAlignment="1">
      <alignment vertical="center"/>
    </xf>
    <xf numFmtId="3" fontId="6" fillId="18" borderId="36" xfId="0" applyNumberFormat="1" applyFont="1" applyFill="1" applyBorder="1" applyAlignment="1">
      <alignment vertical="center"/>
    </xf>
    <xf numFmtId="49" fontId="6" fillId="7" borderId="22" xfId="0" applyNumberFormat="1" applyFont="1" applyFill="1" applyBorder="1" applyAlignment="1" applyProtection="1">
      <alignment horizontal="left" vertical="center"/>
      <protection locked="0"/>
    </xf>
    <xf numFmtId="0" fontId="15" fillId="6" borderId="0" xfId="0" applyFont="1" applyFill="1" applyAlignment="1">
      <alignment horizontal="centerContinuous" vertical="top"/>
    </xf>
    <xf numFmtId="0" fontId="15" fillId="6" borderId="0" xfId="0" applyFont="1" applyFill="1" applyAlignment="1">
      <alignment horizontal="centerContinuous"/>
    </xf>
    <xf numFmtId="0" fontId="4" fillId="0" borderId="0" xfId="0" applyFont="1" applyAlignment="1">
      <alignment/>
    </xf>
    <xf numFmtId="49" fontId="11" fillId="0" borderId="0" xfId="0" applyNumberFormat="1" applyFont="1" applyAlignment="1" quotePrefix="1">
      <alignment horizontal="centerContinuous"/>
    </xf>
    <xf numFmtId="0" fontId="2" fillId="0" borderId="10" xfId="0" applyFont="1" applyBorder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3" fontId="2" fillId="6" borderId="37" xfId="0" applyNumberFormat="1" applyFont="1" applyFill="1" applyBorder="1" applyAlignment="1" applyProtection="1">
      <alignment/>
      <protection/>
    </xf>
    <xf numFmtId="49" fontId="2" fillId="18" borderId="0" xfId="0" applyNumberFormat="1" applyFont="1" applyFill="1" applyAlignment="1">
      <alignment/>
    </xf>
    <xf numFmtId="0" fontId="2" fillId="18" borderId="0" xfId="0" applyNumberFormat="1" applyFont="1" applyFill="1" applyAlignment="1">
      <alignment horizontal="center"/>
    </xf>
    <xf numFmtId="0" fontId="2" fillId="18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10" fillId="0" borderId="0" xfId="0" applyNumberFormat="1" applyFont="1" applyAlignment="1">
      <alignment horizontal="centerContinuous" vertical="center"/>
    </xf>
    <xf numFmtId="164" fontId="1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 quotePrefix="1">
      <alignment horizontal="centerContinuous"/>
    </xf>
    <xf numFmtId="164" fontId="4" fillId="6" borderId="0" xfId="0" applyNumberFormat="1" applyFont="1" applyFill="1" applyAlignment="1">
      <alignment horizontal="centerContinuous"/>
    </xf>
    <xf numFmtId="164" fontId="2" fillId="6" borderId="0" xfId="0" applyNumberFormat="1" applyFont="1" applyFill="1" applyAlignment="1">
      <alignment horizontal="centerContinuous"/>
    </xf>
    <xf numFmtId="164" fontId="2" fillId="0" borderId="0" xfId="0" applyNumberFormat="1" applyFont="1" applyAlignment="1">
      <alignment vertical="top"/>
    </xf>
    <xf numFmtId="164" fontId="4" fillId="6" borderId="0" xfId="0" applyNumberFormat="1" applyFont="1" applyFill="1" applyAlignment="1">
      <alignment horizontal="centerContinuous" vertical="top"/>
    </xf>
    <xf numFmtId="164" fontId="2" fillId="6" borderId="0" xfId="0" applyNumberFormat="1" applyFont="1" applyFill="1" applyAlignment="1">
      <alignment horizontal="centerContinuous" vertical="top"/>
    </xf>
    <xf numFmtId="164" fontId="2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 horizontal="left"/>
    </xf>
    <xf numFmtId="164" fontId="16" fillId="0" borderId="10" xfId="0" applyNumberFormat="1" applyFont="1" applyBorder="1" applyAlignment="1">
      <alignment horizontal="centerContinuous"/>
    </xf>
    <xf numFmtId="164" fontId="16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14" fillId="0" borderId="10" xfId="0" applyNumberFormat="1" applyFont="1" applyBorder="1" applyAlignment="1">
      <alignment horizontal="centerContinuous"/>
    </xf>
    <xf numFmtId="164" fontId="2" fillId="0" borderId="0" xfId="0" applyNumberFormat="1" applyFont="1" applyAlignment="1" quotePrefix="1">
      <alignment horizontal="right"/>
    </xf>
    <xf numFmtId="164" fontId="18" fillId="0" borderId="38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4" fontId="2" fillId="0" borderId="34" xfId="0" applyNumberFormat="1" applyFont="1" applyBorder="1" applyAlignment="1">
      <alignment horizontal="centerContinuous" vertical="center"/>
    </xf>
    <xf numFmtId="164" fontId="16" fillId="0" borderId="34" xfId="0" applyNumberFormat="1" applyFont="1" applyBorder="1" applyAlignment="1">
      <alignment horizontal="center" vertical="center" wrapText="1"/>
    </xf>
    <xf numFmtId="164" fontId="16" fillId="0" borderId="34" xfId="0" applyNumberFormat="1" applyFont="1" applyBorder="1" applyAlignment="1" quotePrefix="1">
      <alignment horizontal="center"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Continuous"/>
    </xf>
    <xf numFmtId="164" fontId="2" fillId="0" borderId="33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 quotePrefix="1">
      <alignment horizontal="left"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 quotePrefix="1">
      <alignment horizontal="left" vertical="center"/>
    </xf>
    <xf numFmtId="164" fontId="2" fillId="0" borderId="10" xfId="0" applyNumberFormat="1" applyFont="1" applyBorder="1" applyAlignment="1" quotePrefix="1">
      <alignment horizontal="right" vertical="center"/>
    </xf>
    <xf numFmtId="164" fontId="19" fillId="0" borderId="33" xfId="0" applyNumberFormat="1" applyFont="1" applyBorder="1" applyAlignment="1" quotePrefix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vertical="center"/>
    </xf>
    <xf numFmtId="164" fontId="2" fillId="0" borderId="0" xfId="40" applyNumberFormat="1" applyFont="1" applyAlignment="1">
      <alignment/>
    </xf>
    <xf numFmtId="164" fontId="2" fillId="0" borderId="33" xfId="0" applyNumberFormat="1" applyFont="1" applyBorder="1" applyAlignment="1" quotePrefix="1">
      <alignment horizontal="right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quotePrefix="1">
      <alignment horizontal="left"/>
    </xf>
    <xf numFmtId="164" fontId="2" fillId="0" borderId="0" xfId="0" applyNumberFormat="1" applyFont="1" applyAlignment="1" quotePrefix="1">
      <alignment horizontal="centerContinuous"/>
    </xf>
    <xf numFmtId="164" fontId="16" fillId="0" borderId="0" xfId="0" applyNumberFormat="1" applyFont="1" applyAlignment="1" quotePrefix="1">
      <alignment horizontal="left"/>
    </xf>
    <xf numFmtId="164" fontId="16" fillId="0" borderId="0" xfId="0" applyNumberFormat="1" applyFont="1" applyAlignment="1">
      <alignment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 quotePrefix="1">
      <alignment horizontal="left" vertical="center"/>
    </xf>
    <xf numFmtId="164" fontId="2" fillId="0" borderId="33" xfId="40" applyNumberFormat="1" applyFont="1" applyBorder="1" applyAlignment="1">
      <alignment horizontal="right" vertical="center"/>
    </xf>
    <xf numFmtId="164" fontId="2" fillId="0" borderId="41" xfId="40" applyNumberFormat="1" applyFont="1" applyBorder="1" applyAlignment="1">
      <alignment horizontal="right" vertical="center"/>
    </xf>
    <xf numFmtId="164" fontId="16" fillId="0" borderId="33" xfId="40" applyNumberFormat="1" applyFont="1" applyBorder="1" applyAlignment="1">
      <alignment horizontal="right" vertical="center"/>
    </xf>
    <xf numFmtId="164" fontId="16" fillId="0" borderId="41" xfId="4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left"/>
    </xf>
    <xf numFmtId="164" fontId="16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vertical="center"/>
    </xf>
    <xf numFmtId="164" fontId="19" fillId="0" borderId="33" xfId="0" applyNumberFormat="1" applyFont="1" applyBorder="1" applyAlignment="1" quotePrefix="1">
      <alignment horizontal="right" vertical="center"/>
    </xf>
    <xf numFmtId="164" fontId="2" fillId="0" borderId="45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Continuous"/>
    </xf>
    <xf numFmtId="164" fontId="2" fillId="0" borderId="21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16" fillId="0" borderId="47" xfId="40" applyNumberFormat="1" applyFont="1" applyBorder="1" applyAlignment="1">
      <alignment horizontal="right" vertical="center"/>
    </xf>
    <xf numFmtId="164" fontId="16" fillId="0" borderId="48" xfId="4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 quotePrefix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21" xfId="40" applyNumberFormat="1" applyFont="1" applyBorder="1" applyAlignment="1">
      <alignment horizontal="right" vertical="center"/>
    </xf>
    <xf numFmtId="164" fontId="2" fillId="0" borderId="46" xfId="40" applyNumberFormat="1" applyFont="1" applyBorder="1" applyAlignment="1">
      <alignment horizontal="right" vertical="center"/>
    </xf>
    <xf numFmtId="164" fontId="6" fillId="18" borderId="1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Alignment="1">
      <alignment vertical="center"/>
    </xf>
    <xf numFmtId="164" fontId="6" fillId="18" borderId="0" xfId="0" applyNumberFormat="1" applyFont="1" applyFill="1" applyBorder="1" applyAlignment="1">
      <alignment vertical="center"/>
    </xf>
    <xf numFmtId="164" fontId="6" fillId="18" borderId="21" xfId="0" applyNumberFormat="1" applyFont="1" applyFill="1" applyBorder="1" applyAlignment="1">
      <alignment vertical="center"/>
    </xf>
    <xf numFmtId="164" fontId="6" fillId="18" borderId="31" xfId="0" applyNumberFormat="1" applyFont="1" applyFill="1" applyBorder="1" applyAlignment="1">
      <alignment horizontal="center" vertical="center"/>
    </xf>
    <xf numFmtId="164" fontId="6" fillId="18" borderId="49" xfId="0" applyNumberFormat="1" applyFont="1" applyFill="1" applyBorder="1" applyAlignment="1">
      <alignment horizontal="center" vertical="center"/>
    </xf>
    <xf numFmtId="164" fontId="6" fillId="18" borderId="0" xfId="0" applyNumberFormat="1" applyFont="1" applyFill="1" applyBorder="1" applyAlignment="1">
      <alignment horizontal="center" vertical="center"/>
    </xf>
    <xf numFmtId="164" fontId="7" fillId="18" borderId="0" xfId="0" applyNumberFormat="1" applyFont="1" applyFill="1" applyAlignment="1">
      <alignment horizontal="centerContinuous" vertical="center"/>
    </xf>
    <xf numFmtId="164" fontId="6" fillId="18" borderId="0" xfId="0" applyNumberFormat="1" applyFont="1" applyFill="1" applyAlignment="1">
      <alignment horizontal="centerContinuous" vertical="center"/>
    </xf>
    <xf numFmtId="164" fontId="6" fillId="18" borderId="21" xfId="0" applyNumberFormat="1" applyFont="1" applyFill="1" applyBorder="1" applyAlignment="1">
      <alignment horizontal="centerContinuous" vertical="center"/>
    </xf>
    <xf numFmtId="164" fontId="7" fillId="18" borderId="0" xfId="0" applyNumberFormat="1" applyFont="1" applyFill="1" applyAlignment="1">
      <alignment vertical="center"/>
    </xf>
    <xf numFmtId="164" fontId="6" fillId="18" borderId="0" xfId="0" applyNumberFormat="1" applyFont="1" applyFill="1" applyAlignment="1">
      <alignment vertical="center"/>
    </xf>
    <xf numFmtId="164" fontId="7" fillId="18" borderId="31" xfId="0" applyNumberFormat="1" applyFont="1" applyFill="1" applyBorder="1" applyAlignment="1">
      <alignment horizontal="center" vertical="center"/>
    </xf>
    <xf numFmtId="164" fontId="7" fillId="18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6" fillId="18" borderId="34" xfId="0" applyNumberFormat="1" applyFont="1" applyFill="1" applyBorder="1" applyAlignment="1">
      <alignment vertical="center"/>
    </xf>
    <xf numFmtId="164" fontId="6" fillId="18" borderId="35" xfId="0" applyNumberFormat="1" applyFont="1" applyFill="1" applyBorder="1" applyAlignment="1">
      <alignment vertical="center"/>
    </xf>
    <xf numFmtId="164" fontId="6" fillId="7" borderId="18" xfId="0" applyNumberFormat="1" applyFont="1" applyFill="1" applyBorder="1" applyAlignment="1" applyProtection="1">
      <alignment vertical="center"/>
      <protection locked="0"/>
    </xf>
    <xf numFmtId="164" fontId="6" fillId="18" borderId="50" xfId="0" applyNumberFormat="1" applyFont="1" applyFill="1" applyBorder="1" applyAlignment="1" applyProtection="1">
      <alignment vertical="center"/>
      <protection/>
    </xf>
    <xf numFmtId="164" fontId="6" fillId="18" borderId="13" xfId="0" applyNumberFormat="1" applyFont="1" applyFill="1" applyBorder="1" applyAlignment="1" applyProtection="1">
      <alignment vertical="center"/>
      <protection/>
    </xf>
    <xf numFmtId="164" fontId="6" fillId="18" borderId="51" xfId="0" applyNumberFormat="1" applyFont="1" applyFill="1" applyBorder="1" applyAlignment="1" applyProtection="1">
      <alignment vertical="center"/>
      <protection/>
    </xf>
    <xf numFmtId="164" fontId="6" fillId="7" borderId="14" xfId="0" applyNumberFormat="1" applyFont="1" applyFill="1" applyBorder="1" applyAlignment="1" applyProtection="1">
      <alignment vertical="center"/>
      <protection locked="0"/>
    </xf>
    <xf numFmtId="3" fontId="7" fillId="18" borderId="4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6" fillId="7" borderId="24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" fillId="7" borderId="28" xfId="0" applyFont="1" applyFill="1" applyBorder="1" applyAlignment="1" applyProtection="1">
      <alignment horizontal="left"/>
      <protection locked="0"/>
    </xf>
    <xf numFmtId="3" fontId="6" fillId="7" borderId="29" xfId="0" applyNumberFormat="1" applyFont="1" applyFill="1" applyBorder="1" applyAlignment="1" applyProtection="1">
      <alignment vertical="center"/>
      <protection locked="0"/>
    </xf>
    <xf numFmtId="3" fontId="6" fillId="7" borderId="30" xfId="0" applyNumberFormat="1" applyFont="1" applyFill="1" applyBorder="1" applyAlignment="1" applyProtection="1">
      <alignment vertical="center"/>
      <protection locked="0"/>
    </xf>
    <xf numFmtId="0" fontId="2" fillId="7" borderId="31" xfId="0" applyFont="1" applyFill="1" applyBorder="1" applyAlignment="1" applyProtection="1">
      <alignment horizontal="left"/>
      <protection locked="0"/>
    </xf>
    <xf numFmtId="3" fontId="6" fillId="7" borderId="0" xfId="0" applyNumberFormat="1" applyFont="1" applyFill="1" applyBorder="1" applyAlignment="1" applyProtection="1">
      <alignment vertical="center"/>
      <protection locked="0"/>
    </xf>
    <xf numFmtId="3" fontId="6" fillId="7" borderId="21" xfId="0" applyNumberFormat="1" applyFont="1" applyFill="1" applyBorder="1" applyAlignment="1" applyProtection="1">
      <alignment vertical="center"/>
      <protection locked="0"/>
    </xf>
    <xf numFmtId="0" fontId="20" fillId="7" borderId="31" xfId="0" applyFont="1" applyFill="1" applyBorder="1" applyAlignment="1" applyProtection="1">
      <alignment horizontal="left" vertical="top"/>
      <protection locked="0"/>
    </xf>
    <xf numFmtId="0" fontId="2" fillId="7" borderId="32" xfId="0" applyFont="1" applyFill="1" applyBorder="1" applyAlignment="1" applyProtection="1">
      <alignment horizontal="left" vertical="top"/>
      <protection locked="0"/>
    </xf>
    <xf numFmtId="3" fontId="6" fillId="7" borderId="10" xfId="0" applyNumberFormat="1" applyFont="1" applyFill="1" applyBorder="1" applyAlignment="1" applyProtection="1">
      <alignment vertical="center"/>
      <protection locked="0"/>
    </xf>
    <xf numFmtId="3" fontId="6" fillId="7" borderId="33" xfId="0" applyNumberFormat="1" applyFont="1" applyFill="1" applyBorder="1" applyAlignment="1" applyProtection="1">
      <alignment vertical="center"/>
      <protection locked="0"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/>
    </xf>
    <xf numFmtId="164" fontId="21" fillId="0" borderId="0" xfId="0" applyNumberFormat="1" applyFont="1" applyAlignment="1">
      <alignment/>
    </xf>
    <xf numFmtId="164" fontId="16" fillId="0" borderId="52" xfId="0" applyNumberFormat="1" applyFont="1" applyBorder="1" applyAlignment="1">
      <alignment horizontal="center" vertical="center" wrapText="1"/>
    </xf>
    <xf numFmtId="0" fontId="12" fillId="0" borderId="25" xfId="0" applyFont="1" applyBorder="1" applyAlignment="1" quotePrefix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42" xfId="0" applyFont="1" applyBorder="1" applyAlignment="1" quotePrefix="1">
      <alignment horizontal="centerContinuous" vertical="center"/>
    </xf>
    <xf numFmtId="0" fontId="12" fillId="0" borderId="43" xfId="0" applyFont="1" applyBorder="1" applyAlignment="1" quotePrefix="1">
      <alignment horizontal="centerContinuous" vertical="center"/>
    </xf>
    <xf numFmtId="0" fontId="12" fillId="0" borderId="44" xfId="0" applyFont="1" applyBorder="1" applyAlignment="1" quotePrefix="1">
      <alignment horizontal="centerContinuous" vertical="center"/>
    </xf>
    <xf numFmtId="0" fontId="12" fillId="0" borderId="27" xfId="0" applyFont="1" applyBorder="1" applyAlignment="1" quotePrefix="1">
      <alignment horizontal="centerContinuous" vertical="center"/>
    </xf>
    <xf numFmtId="3" fontId="6" fillId="7" borderId="23" xfId="0" applyNumberFormat="1" applyFont="1" applyFill="1" applyBorder="1" applyAlignment="1" applyProtection="1">
      <alignment vertical="center"/>
      <protection locked="0"/>
    </xf>
    <xf numFmtId="1" fontId="6" fillId="7" borderId="22" xfId="0" applyNumberFormat="1" applyFont="1" applyFill="1" applyBorder="1" applyAlignment="1" applyProtection="1">
      <alignment horizontal="centerContinuous" vertical="center"/>
      <protection locked="0"/>
    </xf>
    <xf numFmtId="1" fontId="6" fillId="7" borderId="24" xfId="0" applyNumberFormat="1" applyFont="1" applyFill="1" applyBorder="1" applyAlignment="1" applyProtection="1">
      <alignment horizontal="centerContinuous" vertical="center"/>
      <protection locked="0"/>
    </xf>
    <xf numFmtId="2" fontId="2" fillId="18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quotePrefix="1">
      <alignment horizontal="center" vertical="center"/>
    </xf>
    <xf numFmtId="164" fontId="16" fillId="0" borderId="0" xfId="0" applyNumberFormat="1" applyFont="1" applyBorder="1" applyAlignment="1" quotePrefix="1">
      <alignment horizontal="left" vertical="center"/>
    </xf>
    <xf numFmtId="164" fontId="19" fillId="0" borderId="0" xfId="0" applyNumberFormat="1" applyFont="1" applyBorder="1" applyAlignment="1" quotePrefix="1">
      <alignment horizontal="right" vertical="center"/>
    </xf>
    <xf numFmtId="164" fontId="16" fillId="0" borderId="0" xfId="4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 quotePrefix="1">
      <alignment horizontal="left" vertical="center"/>
    </xf>
    <xf numFmtId="164" fontId="2" fillId="0" borderId="53" xfId="0" applyNumberFormat="1" applyFont="1" applyBorder="1" applyAlignment="1">
      <alignment vertical="center"/>
    </xf>
    <xf numFmtId="164" fontId="2" fillId="0" borderId="53" xfId="4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vertical="center"/>
    </xf>
    <xf numFmtId="164" fontId="2" fillId="0" borderId="33" xfId="40" applyNumberFormat="1" applyFont="1" applyBorder="1" applyAlignment="1">
      <alignment horizontal="right" vertical="center"/>
    </xf>
    <xf numFmtId="164" fontId="2" fillId="0" borderId="41" xfId="4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vertical="center"/>
    </xf>
    <xf numFmtId="164" fontId="16" fillId="0" borderId="10" xfId="0" applyNumberFormat="1" applyFont="1" applyBorder="1" applyAlignment="1" quotePrefix="1">
      <alignment horizontal="right" vertical="center"/>
    </xf>
    <xf numFmtId="164" fontId="18" fillId="0" borderId="33" xfId="0" applyNumberFormat="1" applyFont="1" applyBorder="1" applyAlignment="1" quotePrefix="1">
      <alignment horizontal="right" vertical="center"/>
    </xf>
    <xf numFmtId="164" fontId="16" fillId="0" borderId="33" xfId="40" applyNumberFormat="1" applyFont="1" applyBorder="1" applyAlignment="1">
      <alignment horizontal="right" vertical="center"/>
    </xf>
    <xf numFmtId="164" fontId="16" fillId="0" borderId="41" xfId="40" applyNumberFormat="1" applyFont="1" applyBorder="1" applyAlignment="1">
      <alignment horizontal="right" vertical="center"/>
    </xf>
    <xf numFmtId="164" fontId="16" fillId="0" borderId="33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left" vertical="center"/>
    </xf>
    <xf numFmtId="164" fontId="16" fillId="0" borderId="55" xfId="0" applyNumberFormat="1" applyFont="1" applyBorder="1" applyAlignment="1" quotePrefix="1">
      <alignment horizontal="left" vertical="center"/>
    </xf>
    <xf numFmtId="164" fontId="16" fillId="0" borderId="55" xfId="0" applyNumberFormat="1" applyFont="1" applyBorder="1" applyAlignment="1">
      <alignment vertical="center"/>
    </xf>
    <xf numFmtId="164" fontId="16" fillId="0" borderId="47" xfId="0" applyNumberFormat="1" applyFont="1" applyBorder="1" applyAlignment="1">
      <alignment vertical="center"/>
    </xf>
    <xf numFmtId="164" fontId="16" fillId="0" borderId="47" xfId="40" applyNumberFormat="1" applyFont="1" applyBorder="1" applyAlignment="1">
      <alignment horizontal="right" vertical="center"/>
    </xf>
    <xf numFmtId="164" fontId="16" fillId="0" borderId="48" xfId="40" applyNumberFormat="1" applyFont="1" applyBorder="1" applyAlignment="1">
      <alignment horizontal="right" vertical="center"/>
    </xf>
    <xf numFmtId="164" fontId="2" fillId="0" borderId="56" xfId="0" applyNumberFormat="1" applyFont="1" applyBorder="1" applyAlignment="1">
      <alignment horizontal="center" vertical="center"/>
    </xf>
    <xf numFmtId="164" fontId="16" fillId="0" borderId="57" xfId="0" applyNumberFormat="1" applyFont="1" applyBorder="1" applyAlignment="1" quotePrefix="1">
      <alignment horizontal="left" vertical="center"/>
    </xf>
    <xf numFmtId="164" fontId="16" fillId="0" borderId="57" xfId="0" applyNumberFormat="1" applyFont="1" applyBorder="1" applyAlignment="1">
      <alignment vertical="center"/>
    </xf>
    <xf numFmtId="164" fontId="26" fillId="0" borderId="57" xfId="0" applyNumberFormat="1" applyFont="1" applyBorder="1" applyAlignment="1" quotePrefix="1">
      <alignment horizontal="left" vertical="center"/>
    </xf>
    <xf numFmtId="164" fontId="18" fillId="0" borderId="58" xfId="0" applyNumberFormat="1" applyFont="1" applyBorder="1" applyAlignment="1" quotePrefix="1">
      <alignment horizontal="right" vertical="center"/>
    </xf>
    <xf numFmtId="164" fontId="16" fillId="0" borderId="58" xfId="40" applyNumberFormat="1" applyFont="1" applyBorder="1" applyAlignment="1">
      <alignment horizontal="right" vertical="center"/>
    </xf>
    <xf numFmtId="164" fontId="16" fillId="0" borderId="59" xfId="40" applyNumberFormat="1" applyFont="1" applyBorder="1" applyAlignment="1">
      <alignment horizontal="right" vertical="center"/>
    </xf>
    <xf numFmtId="164" fontId="16" fillId="0" borderId="55" xfId="0" applyNumberFormat="1" applyFont="1" applyBorder="1" applyAlignment="1" quotePrefix="1">
      <alignment horizontal="right" vertical="center"/>
    </xf>
    <xf numFmtId="164" fontId="18" fillId="0" borderId="47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vertical="center"/>
    </xf>
    <xf numFmtId="164" fontId="6" fillId="18" borderId="11" xfId="0" applyNumberFormat="1" applyFont="1" applyFill="1" applyBorder="1" applyAlignment="1" applyProtection="1">
      <alignment vertical="center"/>
      <protection/>
    </xf>
    <xf numFmtId="164" fontId="6" fillId="18" borderId="34" xfId="0" applyNumberFormat="1" applyFont="1" applyFill="1" applyBorder="1" applyAlignment="1" applyProtection="1">
      <alignment vertical="center"/>
      <protection/>
    </xf>
    <xf numFmtId="164" fontId="6" fillId="18" borderId="14" xfId="0" applyNumberFormat="1" applyFont="1" applyFill="1" applyBorder="1" applyAlignment="1" applyProtection="1">
      <alignment vertical="center"/>
      <protection/>
    </xf>
    <xf numFmtId="164" fontId="6" fillId="18" borderId="35" xfId="0" applyNumberFormat="1" applyFont="1" applyFill="1" applyBorder="1" applyAlignment="1" applyProtection="1">
      <alignment vertical="center"/>
      <protection/>
    </xf>
    <xf numFmtId="164" fontId="6" fillId="18" borderId="15" xfId="0" applyNumberFormat="1" applyFont="1" applyFill="1" applyBorder="1" applyAlignment="1" applyProtection="1">
      <alignment vertical="center"/>
      <protection/>
    </xf>
    <xf numFmtId="164" fontId="6" fillId="18" borderId="18" xfId="0" applyNumberFormat="1" applyFont="1" applyFill="1" applyBorder="1" applyAlignment="1" applyProtection="1">
      <alignment vertical="center"/>
      <protection/>
    </xf>
    <xf numFmtId="164" fontId="6" fillId="18" borderId="19" xfId="0" applyNumberFormat="1" applyFont="1" applyFill="1" applyBorder="1" applyAlignment="1" applyProtection="1">
      <alignment vertical="center"/>
      <protection/>
    </xf>
    <xf numFmtId="164" fontId="6" fillId="18" borderId="36" xfId="0" applyNumberFormat="1" applyFont="1" applyFill="1" applyBorder="1" applyAlignment="1" applyProtection="1">
      <alignment vertical="center"/>
      <protection/>
    </xf>
    <xf numFmtId="164" fontId="6" fillId="18" borderId="20" xfId="0" applyNumberFormat="1" applyFont="1" applyFill="1" applyBorder="1" applyAlignment="1" applyProtection="1">
      <alignment vertical="center"/>
      <protection/>
    </xf>
    <xf numFmtId="164" fontId="6" fillId="18" borderId="60" xfId="0" applyNumberFormat="1" applyFont="1" applyFill="1" applyBorder="1" applyAlignment="1" applyProtection="1">
      <alignment vertical="center"/>
      <protection/>
    </xf>
    <xf numFmtId="164" fontId="6" fillId="16" borderId="15" xfId="0" applyNumberFormat="1" applyFont="1" applyFill="1" applyBorder="1" applyAlignment="1" applyProtection="1">
      <alignment vertical="center"/>
      <protection/>
    </xf>
    <xf numFmtId="164" fontId="6" fillId="16" borderId="14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Alignment="1">
      <alignment vertical="center"/>
    </xf>
    <xf numFmtId="164" fontId="2" fillId="0" borderId="61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 quotePrefix="1">
      <alignment horizontal="left" vertical="center"/>
    </xf>
    <xf numFmtId="16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 quotePrefix="1">
      <alignment horizontal="right" vertical="center"/>
    </xf>
    <xf numFmtId="164" fontId="19" fillId="0" borderId="24" xfId="0" applyNumberFormat="1" applyFont="1" applyBorder="1" applyAlignment="1" quotePrefix="1">
      <alignment horizontal="right" vertical="center"/>
    </xf>
    <xf numFmtId="164" fontId="2" fillId="0" borderId="24" xfId="40" applyNumberFormat="1" applyFont="1" applyBorder="1" applyAlignment="1">
      <alignment horizontal="right" vertical="center"/>
    </xf>
    <xf numFmtId="164" fontId="2" fillId="0" borderId="62" xfId="4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 quotePrefix="1">
      <alignment horizontal="left"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 quotePrefix="1">
      <alignment horizontal="right" vertical="center"/>
    </xf>
    <xf numFmtId="164" fontId="19" fillId="0" borderId="33" xfId="0" applyNumberFormat="1" applyFont="1" applyBorder="1" applyAlignment="1" quotePrefix="1">
      <alignment horizontal="right" vertical="center"/>
    </xf>
    <xf numFmtId="164" fontId="2" fillId="0" borderId="33" xfId="40" applyNumberFormat="1" applyFont="1" applyBorder="1" applyAlignment="1">
      <alignment horizontal="right" vertical="center"/>
    </xf>
    <xf numFmtId="164" fontId="2" fillId="0" borderId="41" xfId="4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 quotePrefix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quotePrefix="1">
      <alignment horizontal="right" vertical="center"/>
    </xf>
    <xf numFmtId="164" fontId="19" fillId="0" borderId="21" xfId="0" applyNumberFormat="1" applyFont="1" applyBorder="1" applyAlignment="1" quotePrefix="1">
      <alignment horizontal="right" vertical="center"/>
    </xf>
    <xf numFmtId="164" fontId="2" fillId="0" borderId="21" xfId="40" applyNumberFormat="1" applyFont="1" applyBorder="1" applyAlignment="1">
      <alignment horizontal="right" vertical="center"/>
    </xf>
    <xf numFmtId="164" fontId="2" fillId="0" borderId="46" xfId="4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 quotePrefix="1">
      <alignment horizontal="left" vertical="center"/>
    </xf>
    <xf numFmtId="164" fontId="2" fillId="0" borderId="64" xfId="0" applyNumberFormat="1" applyFont="1" applyBorder="1" applyAlignment="1">
      <alignment vertical="center"/>
    </xf>
    <xf numFmtId="164" fontId="2" fillId="0" borderId="64" xfId="0" applyNumberFormat="1" applyFont="1" applyBorder="1" applyAlignment="1" quotePrefix="1">
      <alignment horizontal="right" vertical="center"/>
    </xf>
    <xf numFmtId="164" fontId="19" fillId="0" borderId="65" xfId="0" applyNumberFormat="1" applyFont="1" applyBorder="1" applyAlignment="1" quotePrefix="1">
      <alignment horizontal="right" vertical="center"/>
    </xf>
    <xf numFmtId="164" fontId="2" fillId="0" borderId="65" xfId="40" applyNumberFormat="1" applyFont="1" applyBorder="1" applyAlignment="1">
      <alignment horizontal="right" vertical="center"/>
    </xf>
    <xf numFmtId="164" fontId="2" fillId="0" borderId="66" xfId="4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 quotePrefix="1">
      <alignment horizontal="left"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Border="1" applyAlignment="1" quotePrefix="1">
      <alignment horizontal="right" vertical="center"/>
    </xf>
    <xf numFmtId="164" fontId="19" fillId="0" borderId="30" xfId="0" applyNumberFormat="1" applyFont="1" applyBorder="1" applyAlignment="1" quotePrefix="1">
      <alignment horizontal="right" vertical="center"/>
    </xf>
    <xf numFmtId="164" fontId="2" fillId="0" borderId="30" xfId="40" applyNumberFormat="1" applyFont="1" applyBorder="1" applyAlignment="1">
      <alignment horizontal="right" vertical="center"/>
    </xf>
    <xf numFmtId="164" fontId="2" fillId="0" borderId="68" xfId="4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16" fillId="0" borderId="69" xfId="0" applyNumberFormat="1" applyFont="1" applyBorder="1" applyAlignment="1">
      <alignment horizontal="right" vertical="center"/>
    </xf>
    <xf numFmtId="164" fontId="16" fillId="0" borderId="55" xfId="0" applyNumberFormat="1" applyFont="1" applyBorder="1" applyAlignment="1" quotePrefix="1">
      <alignment horizontal="left" vertical="center"/>
    </xf>
    <xf numFmtId="164" fontId="16" fillId="0" borderId="55" xfId="0" applyNumberFormat="1" applyFont="1" applyBorder="1" applyAlignment="1">
      <alignment vertical="center"/>
    </xf>
    <xf numFmtId="164" fontId="16" fillId="0" borderId="55" xfId="0" applyNumberFormat="1" applyFont="1" applyBorder="1" applyAlignment="1" quotePrefix="1">
      <alignment horizontal="right" vertical="center"/>
    </xf>
    <xf numFmtId="164" fontId="18" fillId="0" borderId="47" xfId="0" applyNumberFormat="1" applyFont="1" applyBorder="1" applyAlignment="1" quotePrefix="1">
      <alignment horizontal="right" vertical="center"/>
    </xf>
    <xf numFmtId="164" fontId="16" fillId="0" borderId="47" xfId="40" applyNumberFormat="1" applyFont="1" applyBorder="1" applyAlignment="1">
      <alignment horizontal="right" vertical="center"/>
    </xf>
    <xf numFmtId="164" fontId="16" fillId="0" borderId="48" xfId="40" applyNumberFormat="1" applyFont="1" applyBorder="1" applyAlignment="1">
      <alignment horizontal="right" vertical="center"/>
    </xf>
    <xf numFmtId="164" fontId="16" fillId="0" borderId="55" xfId="0" applyNumberFormat="1" applyFont="1" applyBorder="1" applyAlignment="1">
      <alignment horizontal="right" vertical="center"/>
    </xf>
    <xf numFmtId="164" fontId="18" fillId="0" borderId="55" xfId="0" applyNumberFormat="1" applyFont="1" applyBorder="1" applyAlignment="1" quotePrefix="1">
      <alignment horizontal="right" vertical="center"/>
    </xf>
    <xf numFmtId="164" fontId="16" fillId="0" borderId="55" xfId="40" applyNumberFormat="1" applyFont="1" applyBorder="1" applyAlignment="1">
      <alignment horizontal="right" vertical="center"/>
    </xf>
    <xf numFmtId="3" fontId="25" fillId="16" borderId="0" xfId="0" applyNumberFormat="1" applyFont="1" applyFill="1" applyAlignment="1">
      <alignment vertical="center"/>
    </xf>
    <xf numFmtId="164" fontId="2" fillId="0" borderId="70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 quotePrefix="1">
      <alignment horizontal="left" vertical="center"/>
    </xf>
    <xf numFmtId="164" fontId="2" fillId="0" borderId="64" xfId="0" applyNumberFormat="1" applyFont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164" fontId="2" fillId="0" borderId="65" xfId="40" applyNumberFormat="1" applyFont="1" applyBorder="1" applyAlignment="1">
      <alignment horizontal="right" vertical="center"/>
    </xf>
    <xf numFmtId="164" fontId="2" fillId="0" borderId="66" xfId="40" applyNumberFormat="1" applyFont="1" applyBorder="1" applyAlignment="1">
      <alignment horizontal="right" vertical="center"/>
    </xf>
    <xf numFmtId="0" fontId="28" fillId="0" borderId="0" xfId="0" applyFont="1" applyAlignment="1">
      <alignment horizontal="centerContinuous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21"/>
  <sheetViews>
    <sheetView showGridLines="0" zoomScale="88" zoomScaleNormal="88" zoomScalePageLayoutView="0" workbookViewId="0" topLeftCell="A2">
      <selection activeCell="A32" sqref="A32"/>
    </sheetView>
  </sheetViews>
  <sheetFormatPr defaultColWidth="9.00390625" defaultRowHeight="14.25" customHeight="1"/>
  <cols>
    <col min="1" max="1" width="2.00390625" style="47" customWidth="1"/>
    <col min="2" max="2" width="19.75390625" style="47" customWidth="1"/>
    <col min="3" max="26" width="2.75390625" style="47" customWidth="1"/>
    <col min="27" max="27" width="4.625" style="47" customWidth="1"/>
    <col min="28" max="30" width="9.75390625" style="47" customWidth="1"/>
    <col min="31" max="35" width="9.125" style="47" customWidth="1"/>
    <col min="36" max="36" width="13.625" style="47" customWidth="1"/>
    <col min="37" max="16384" width="9.125" style="47" customWidth="1"/>
  </cols>
  <sheetData>
    <row r="1" spans="2:30" ht="19.5" customHeight="1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 t="s">
        <v>1</v>
      </c>
    </row>
    <row r="3" spans="2:30" ht="14.25" customHeight="1">
      <c r="B3" s="51" t="s">
        <v>2</v>
      </c>
      <c r="C3" s="52" t="s">
        <v>206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</row>
    <row r="4" ht="4.5" customHeight="1"/>
    <row r="5" spans="2:30" ht="14.25" customHeight="1">
      <c r="B5" s="51" t="s">
        <v>3</v>
      </c>
      <c r="C5" s="52" t="s">
        <v>210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ht="4.5" customHeight="1"/>
    <row r="7" spans="2:22" ht="14.25" customHeight="1">
      <c r="B7" s="47" t="s">
        <v>4</v>
      </c>
      <c r="C7" s="55">
        <v>1</v>
      </c>
      <c r="D7" s="56">
        <v>8</v>
      </c>
      <c r="E7" s="56">
        <v>0</v>
      </c>
      <c r="F7" s="56">
        <v>7</v>
      </c>
      <c r="G7" s="56">
        <v>5</v>
      </c>
      <c r="H7" s="56">
        <v>9</v>
      </c>
      <c r="I7" s="56">
        <v>6</v>
      </c>
      <c r="J7" s="57">
        <v>2</v>
      </c>
      <c r="K7" s="58" t="s">
        <v>5</v>
      </c>
      <c r="L7" s="55">
        <v>9</v>
      </c>
      <c r="M7" s="56">
        <v>4</v>
      </c>
      <c r="N7" s="56">
        <v>9</v>
      </c>
      <c r="O7" s="57">
        <v>9</v>
      </c>
      <c r="P7" s="58" t="s">
        <v>5</v>
      </c>
      <c r="Q7" s="55">
        <v>5</v>
      </c>
      <c r="R7" s="56">
        <v>6</v>
      </c>
      <c r="S7" s="57">
        <v>9</v>
      </c>
      <c r="T7" s="58" t="s">
        <v>5</v>
      </c>
      <c r="U7" s="55">
        <v>0</v>
      </c>
      <c r="V7" s="57">
        <v>1</v>
      </c>
    </row>
    <row r="8" ht="4.5" customHeight="1"/>
    <row r="9" spans="2:30" ht="14.25" customHeight="1">
      <c r="B9" s="47" t="s">
        <v>6</v>
      </c>
      <c r="C9" s="82" t="s">
        <v>211</v>
      </c>
      <c r="D9" s="53"/>
      <c r="E9" s="53"/>
      <c r="F9" s="53"/>
      <c r="G9" s="53"/>
      <c r="H9" s="53"/>
      <c r="I9" s="53"/>
      <c r="J9" s="54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ht="4.5" customHeight="1"/>
    <row r="11" spans="19:36" ht="14.25" customHeight="1">
      <c r="S11" s="60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  <c r="AF11" s="195" t="s">
        <v>7</v>
      </c>
      <c r="AG11" s="196"/>
      <c r="AH11" s="196"/>
      <c r="AI11" s="196"/>
      <c r="AJ11" s="197"/>
    </row>
    <row r="12" spans="2:36" ht="14.25" customHeight="1">
      <c r="B12" s="47" t="s">
        <v>8</v>
      </c>
      <c r="C12" s="216">
        <v>2009</v>
      </c>
      <c r="D12" s="217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F12" s="198" t="s">
        <v>209</v>
      </c>
      <c r="AG12" s="199"/>
      <c r="AH12" s="199"/>
      <c r="AI12" s="199"/>
      <c r="AJ12" s="200"/>
    </row>
    <row r="13" spans="3:36" ht="3" customHeight="1">
      <c r="C13" s="58"/>
      <c r="D13" s="58"/>
      <c r="E13" s="58"/>
      <c r="F13" s="58"/>
      <c r="S13" s="63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F13" s="201" t="s">
        <v>10</v>
      </c>
      <c r="AG13" s="199"/>
      <c r="AH13" s="199"/>
      <c r="AI13" s="199"/>
      <c r="AJ13" s="200"/>
    </row>
    <row r="14" spans="2:36" ht="14.25" customHeight="1">
      <c r="B14" s="47" t="s">
        <v>9</v>
      </c>
      <c r="C14" s="55">
        <v>2</v>
      </c>
      <c r="D14" s="56">
        <v>0</v>
      </c>
      <c r="E14" s="56">
        <v>0</v>
      </c>
      <c r="F14" s="57">
        <v>9</v>
      </c>
      <c r="H14" s="55">
        <v>0</v>
      </c>
      <c r="I14" s="57">
        <v>1</v>
      </c>
      <c r="K14" s="55">
        <v>0</v>
      </c>
      <c r="L14" s="57">
        <v>1</v>
      </c>
      <c r="N14" s="47" t="str">
        <f>TEXT("-tól","")</f>
        <v>-tól</v>
      </c>
      <c r="S14" s="63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F14" s="202" t="s">
        <v>208</v>
      </c>
      <c r="AG14" s="203"/>
      <c r="AH14" s="203"/>
      <c r="AI14" s="203"/>
      <c r="AJ14" s="204"/>
    </row>
    <row r="15" spans="19:30" ht="4.5" customHeight="1"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</row>
    <row r="16" spans="3:34" ht="14.25" customHeight="1">
      <c r="C16" s="55">
        <v>2</v>
      </c>
      <c r="D16" s="56">
        <v>0</v>
      </c>
      <c r="E16" s="56">
        <v>0</v>
      </c>
      <c r="F16" s="57">
        <v>9</v>
      </c>
      <c r="H16" s="55">
        <v>1</v>
      </c>
      <c r="I16" s="57">
        <v>2</v>
      </c>
      <c r="K16" s="55">
        <v>3</v>
      </c>
      <c r="L16" s="57">
        <v>1</v>
      </c>
      <c r="N16" s="47" t="str">
        <f>TEXT("-ig","")</f>
        <v>-ig</v>
      </c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F16" s="205" t="s">
        <v>11</v>
      </c>
      <c r="AG16" s="49"/>
      <c r="AH16" s="49"/>
    </row>
    <row r="17" spans="19:34" ht="4.5" customHeight="1"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F17" s="205"/>
      <c r="AG17" s="49"/>
      <c r="AH17" s="49"/>
    </row>
    <row r="18" spans="2:34" ht="14.25" customHeight="1">
      <c r="B18" s="47" t="s">
        <v>12</v>
      </c>
      <c r="C18" s="82" t="s">
        <v>207</v>
      </c>
      <c r="D18" s="53"/>
      <c r="E18" s="53"/>
      <c r="F18" s="53"/>
      <c r="G18" s="53"/>
      <c r="H18" s="53"/>
      <c r="I18" s="53"/>
      <c r="J18" s="54"/>
      <c r="S18" s="63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/>
      <c r="AF18" s="205" t="s">
        <v>13</v>
      </c>
      <c r="AG18" s="49"/>
      <c r="AH18" s="49"/>
    </row>
    <row r="19" spans="19:34" ht="4.5" customHeight="1">
      <c r="S19" s="63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F19" s="49"/>
      <c r="AG19" s="49"/>
      <c r="AH19" s="49"/>
    </row>
    <row r="20" spans="2:34" ht="14.25" customHeight="1">
      <c r="B20" s="47" t="s">
        <v>14</v>
      </c>
      <c r="C20" s="82" t="s">
        <v>204</v>
      </c>
      <c r="D20" s="53"/>
      <c r="E20" s="53"/>
      <c r="F20" s="53"/>
      <c r="G20" s="53"/>
      <c r="H20" s="53"/>
      <c r="I20" s="53"/>
      <c r="J20" s="54"/>
      <c r="S20" s="63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F20" s="206" t="s">
        <v>15</v>
      </c>
      <c r="AG20" s="49"/>
      <c r="AH20" s="49"/>
    </row>
    <row r="21" spans="19:30" ht="5.25" customHeight="1">
      <c r="S21" s="63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</row>
    <row r="22" spans="2:30" ht="14.25" customHeight="1">
      <c r="B22" s="47" t="s">
        <v>16</v>
      </c>
      <c r="C22" s="55">
        <v>2</v>
      </c>
      <c r="D22" s="56">
        <v>0</v>
      </c>
      <c r="E22" s="56">
        <v>1</v>
      </c>
      <c r="F22" s="57">
        <v>0</v>
      </c>
      <c r="H22" s="55">
        <v>0</v>
      </c>
      <c r="I22" s="57">
        <v>5</v>
      </c>
      <c r="K22" s="55">
        <v>3</v>
      </c>
      <c r="L22" s="57">
        <v>1</v>
      </c>
      <c r="S22" s="63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</row>
    <row r="23" spans="19:30" ht="14.25" customHeight="1">
      <c r="S23" s="63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</row>
    <row r="24" spans="2:30" ht="14.25" customHeight="1">
      <c r="B24" s="47" t="s">
        <v>17</v>
      </c>
      <c r="C24" s="52" t="s">
        <v>18</v>
      </c>
      <c r="D24" s="193"/>
      <c r="S24" s="63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</row>
    <row r="25" spans="19:30" ht="14.25" customHeight="1"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</row>
    <row r="26" spans="2:30" ht="14.25" customHeight="1">
      <c r="B26" s="47" t="s">
        <v>19</v>
      </c>
      <c r="C26" s="52" t="s">
        <v>205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193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</row>
    <row r="27" spans="19:30" ht="14.25" customHeight="1"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9:30" ht="14.25" customHeight="1"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9:30" ht="14.25" customHeight="1"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</row>
    <row r="30" spans="7:30" ht="14.25" customHeight="1"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</row>
    <row r="31" spans="7:30" ht="14.25" customHeight="1"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7:30" ht="14.25" customHeight="1"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9:30" ht="14.25" customHeight="1"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9:30" ht="14.25" customHeight="1"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</row>
    <row r="35" ht="13.5" customHeight="1"/>
    <row r="36" spans="3:36" ht="40.5" customHeight="1" thickBot="1">
      <c r="C36" s="69" t="s">
        <v>20</v>
      </c>
      <c r="D36" s="70"/>
      <c r="E36" s="71"/>
      <c r="F36" s="48" t="s">
        <v>21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72"/>
      <c r="AB36" s="73" t="s">
        <v>22</v>
      </c>
      <c r="AC36" s="191" t="s">
        <v>23</v>
      </c>
      <c r="AD36" s="74" t="s">
        <v>24</v>
      </c>
      <c r="AF36" s="89" t="s">
        <v>25</v>
      </c>
      <c r="AG36" s="89"/>
      <c r="AI36" s="89" t="s">
        <v>26</v>
      </c>
      <c r="AJ36" s="89"/>
    </row>
    <row r="37" spans="2:36" ht="14.25" customHeight="1">
      <c r="B37" s="75" t="s">
        <v>27</v>
      </c>
      <c r="C37" s="76" t="s">
        <v>28</v>
      </c>
      <c r="D37" s="76" t="s">
        <v>29</v>
      </c>
      <c r="E37" s="77"/>
      <c r="F37" s="76" t="s">
        <v>30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7"/>
      <c r="AB37" s="36">
        <f>+AB38+AB39+AB40</f>
        <v>0</v>
      </c>
      <c r="AC37" s="37">
        <f>+AC38+AC39+AC40</f>
        <v>404</v>
      </c>
      <c r="AD37" s="35">
        <f>+AD38+AD39+AD40</f>
        <v>249</v>
      </c>
      <c r="AF37" s="218" t="s">
        <v>31</v>
      </c>
      <c r="AG37" s="90" t="s">
        <v>32</v>
      </c>
      <c r="AI37" s="91" t="str">
        <f>CONCATENATE(H14,I14)</f>
        <v>01</v>
      </c>
      <c r="AJ37" s="92" t="str">
        <f>VLOOKUP($AI37,$AF$37:$AG$48,2,FALSE)</f>
        <v>január</v>
      </c>
    </row>
    <row r="38" spans="3:36" ht="14.25" customHeight="1">
      <c r="C38" s="78" t="s">
        <v>33</v>
      </c>
      <c r="D38" s="78" t="s">
        <v>34</v>
      </c>
      <c r="E38" s="79"/>
      <c r="F38" s="78" t="s">
        <v>35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39"/>
      <c r="AC38" s="40"/>
      <c r="AD38" s="40"/>
      <c r="AF38" s="218" t="s">
        <v>36</v>
      </c>
      <c r="AG38" s="90" t="s">
        <v>37</v>
      </c>
      <c r="AI38" s="91" t="str">
        <f>CONCATENATE(H16,I16)</f>
        <v>12</v>
      </c>
      <c r="AJ38" s="92" t="str">
        <f>VLOOKUP($AI38,$AF$37:$AG$48,2,FALSE)</f>
        <v>december</v>
      </c>
    </row>
    <row r="39" spans="3:36" ht="14.25" customHeight="1">
      <c r="C39" s="78" t="s">
        <v>38</v>
      </c>
      <c r="D39" s="78" t="s">
        <v>39</v>
      </c>
      <c r="E39" s="79"/>
      <c r="F39" s="78" t="s">
        <v>40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9"/>
      <c r="AB39" s="39"/>
      <c r="AC39" s="40">
        <v>404</v>
      </c>
      <c r="AD39" s="40">
        <v>249</v>
      </c>
      <c r="AF39" s="218" t="s">
        <v>41</v>
      </c>
      <c r="AG39" s="90" t="s">
        <v>42</v>
      </c>
      <c r="AI39" s="91" t="str">
        <f>CONCATENATE(H22,I22)</f>
        <v>05</v>
      </c>
      <c r="AJ39" s="92" t="str">
        <f>VLOOKUP($AI39,$AF$37:$AG$48,2,FALSE)</f>
        <v>május</v>
      </c>
    </row>
    <row r="40" spans="3:33" ht="14.25" customHeight="1">
      <c r="C40" s="78" t="s">
        <v>43</v>
      </c>
      <c r="D40" s="78" t="s">
        <v>44</v>
      </c>
      <c r="E40" s="79"/>
      <c r="F40" s="78" t="s">
        <v>45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39"/>
      <c r="AC40" s="40"/>
      <c r="AD40" s="40"/>
      <c r="AF40" s="218" t="s">
        <v>46</v>
      </c>
      <c r="AG40" s="90" t="s">
        <v>47</v>
      </c>
    </row>
    <row r="41" spans="3:33" ht="14.25" customHeight="1">
      <c r="C41" s="78" t="s">
        <v>48</v>
      </c>
      <c r="D41" s="78" t="s">
        <v>49</v>
      </c>
      <c r="E41" s="79"/>
      <c r="F41" s="78" t="s">
        <v>50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/>
      <c r="AB41" s="41">
        <f>+AB42+AB43+AB44+AB45</f>
        <v>3201</v>
      </c>
      <c r="AC41" s="42">
        <f>+AC42+AC43+AC44+AC45</f>
        <v>0</v>
      </c>
      <c r="AD41" s="38">
        <f>+AD42+AD43+AD44+AD45</f>
        <v>2810</v>
      </c>
      <c r="AF41" s="218" t="s">
        <v>51</v>
      </c>
      <c r="AG41" s="90" t="s">
        <v>52</v>
      </c>
    </row>
    <row r="42" spans="3:33" ht="14.25" customHeight="1">
      <c r="C42" s="78" t="s">
        <v>53</v>
      </c>
      <c r="D42" s="78" t="s">
        <v>34</v>
      </c>
      <c r="E42" s="79"/>
      <c r="F42" s="78" t="s">
        <v>54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/>
      <c r="AB42" s="39"/>
      <c r="AC42" s="40"/>
      <c r="AD42" s="40"/>
      <c r="AF42" s="218" t="s">
        <v>55</v>
      </c>
      <c r="AG42" s="90" t="s">
        <v>56</v>
      </c>
    </row>
    <row r="43" spans="3:33" ht="14.25" customHeight="1">
      <c r="C43" s="78" t="s">
        <v>57</v>
      </c>
      <c r="D43" s="78" t="s">
        <v>39</v>
      </c>
      <c r="E43" s="79"/>
      <c r="F43" s="78" t="s">
        <v>58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/>
      <c r="AB43" s="39"/>
      <c r="AC43" s="40"/>
      <c r="AD43" s="40"/>
      <c r="AF43" s="218" t="s">
        <v>59</v>
      </c>
      <c r="AG43" s="90" t="s">
        <v>60</v>
      </c>
    </row>
    <row r="44" spans="3:33" ht="14.25" customHeight="1">
      <c r="C44" s="78" t="s">
        <v>61</v>
      </c>
      <c r="D44" s="78" t="s">
        <v>44</v>
      </c>
      <c r="E44" s="79"/>
      <c r="F44" s="78" t="s">
        <v>62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39"/>
      <c r="AC44" s="40"/>
      <c r="AD44" s="40"/>
      <c r="AF44" s="218" t="s">
        <v>63</v>
      </c>
      <c r="AG44" s="90" t="s">
        <v>64</v>
      </c>
    </row>
    <row r="45" spans="3:33" ht="14.25" customHeight="1">
      <c r="C45" s="78" t="s">
        <v>65</v>
      </c>
      <c r="D45" s="78" t="s">
        <v>66</v>
      </c>
      <c r="E45" s="79"/>
      <c r="F45" s="78" t="s">
        <v>67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9"/>
      <c r="AB45" s="39">
        <v>3201</v>
      </c>
      <c r="AC45" s="40"/>
      <c r="AD45" s="40">
        <v>2810</v>
      </c>
      <c r="AF45" s="218" t="s">
        <v>68</v>
      </c>
      <c r="AG45" s="90" t="s">
        <v>69</v>
      </c>
    </row>
    <row r="46" spans="3:33" ht="14.25" customHeight="1">
      <c r="C46" s="78" t="s">
        <v>70</v>
      </c>
      <c r="D46" s="78"/>
      <c r="E46" s="79"/>
      <c r="F46" s="78" t="s">
        <v>71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9"/>
      <c r="AB46" s="42">
        <f>+AB37+AB41</f>
        <v>3201</v>
      </c>
      <c r="AC46" s="42">
        <f>+AC37+AC41</f>
        <v>404</v>
      </c>
      <c r="AD46" s="38">
        <f>+AD37+AD41</f>
        <v>3059</v>
      </c>
      <c r="AF46" s="218" t="s">
        <v>72</v>
      </c>
      <c r="AG46" s="90" t="s">
        <v>73</v>
      </c>
    </row>
    <row r="47" spans="3:33" ht="14.25" customHeight="1">
      <c r="C47" s="78" t="s">
        <v>74</v>
      </c>
      <c r="D47" s="78" t="s">
        <v>75</v>
      </c>
      <c r="E47" s="79"/>
      <c r="F47" s="78" t="s">
        <v>76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9"/>
      <c r="AB47" s="43">
        <f>+AB48+AB49+AB50+AB51+AB52</f>
        <v>3201</v>
      </c>
      <c r="AC47" s="42">
        <f>+AC48+AC49+AC50+AC51+AC52</f>
        <v>404</v>
      </c>
      <c r="AD47" s="38">
        <f>+AD48+AD49+AD50+AD51+AD52</f>
        <v>3059</v>
      </c>
      <c r="AF47" s="218" t="s">
        <v>77</v>
      </c>
      <c r="AG47" s="90" t="s">
        <v>78</v>
      </c>
    </row>
    <row r="48" spans="3:33" ht="14.25" customHeight="1">
      <c r="C48" s="78" t="s">
        <v>79</v>
      </c>
      <c r="D48" s="78" t="s">
        <v>34</v>
      </c>
      <c r="E48" s="79"/>
      <c r="F48" s="78" t="s">
        <v>80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9"/>
      <c r="AB48" s="39">
        <v>30</v>
      </c>
      <c r="AC48" s="40"/>
      <c r="AD48" s="40">
        <v>30</v>
      </c>
      <c r="AF48" s="218" t="s">
        <v>81</v>
      </c>
      <c r="AG48" s="90" t="s">
        <v>82</v>
      </c>
    </row>
    <row r="49" spans="3:30" ht="14.25" customHeight="1">
      <c r="C49" s="78" t="s">
        <v>83</v>
      </c>
      <c r="D49" s="78" t="s">
        <v>39</v>
      </c>
      <c r="E49" s="79"/>
      <c r="F49" s="78" t="s">
        <v>84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9"/>
      <c r="AB49" s="39">
        <v>2953</v>
      </c>
      <c r="AC49" s="40"/>
      <c r="AD49" s="40">
        <v>3575</v>
      </c>
    </row>
    <row r="50" spans="3:30" ht="14.25" customHeight="1">
      <c r="C50" s="78" t="s">
        <v>85</v>
      </c>
      <c r="D50" s="78" t="s">
        <v>44</v>
      </c>
      <c r="E50" s="79"/>
      <c r="F50" s="78" t="s">
        <v>86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39"/>
      <c r="AC50" s="40"/>
      <c r="AD50" s="40"/>
    </row>
    <row r="51" spans="3:31" ht="14.25" customHeight="1">
      <c r="C51" s="78" t="s">
        <v>87</v>
      </c>
      <c r="D51" s="78" t="s">
        <v>66</v>
      </c>
      <c r="E51" s="79"/>
      <c r="F51" s="78" t="s">
        <v>88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169">
        <f>AB92</f>
        <v>218</v>
      </c>
      <c r="AC51" s="169">
        <f>AC92</f>
        <v>404</v>
      </c>
      <c r="AD51" s="169">
        <f>AD92</f>
        <v>-546</v>
      </c>
      <c r="AE51" s="255"/>
    </row>
    <row r="52" spans="3:31" ht="14.25" customHeight="1">
      <c r="C52" s="78" t="s">
        <v>89</v>
      </c>
      <c r="D52" s="78" t="s">
        <v>90</v>
      </c>
      <c r="E52" s="79"/>
      <c r="F52" s="78" t="s">
        <v>91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169">
        <f>AB102</f>
        <v>0</v>
      </c>
      <c r="AC52" s="169">
        <f>AC102</f>
        <v>0</v>
      </c>
      <c r="AD52" s="169">
        <f>AD102</f>
        <v>0</v>
      </c>
      <c r="AE52" s="255"/>
    </row>
    <row r="53" spans="3:30" ht="14.25" customHeight="1">
      <c r="C53" s="78" t="s">
        <v>92</v>
      </c>
      <c r="D53" s="78" t="s">
        <v>93</v>
      </c>
      <c r="E53" s="79"/>
      <c r="F53" s="78" t="s">
        <v>94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39"/>
      <c r="AC53" s="40"/>
      <c r="AD53" s="40"/>
    </row>
    <row r="54" spans="3:30" ht="14.25" customHeight="1">
      <c r="C54" s="78" t="s">
        <v>95</v>
      </c>
      <c r="D54" s="78" t="s">
        <v>96</v>
      </c>
      <c r="E54" s="79"/>
      <c r="F54" s="78" t="s">
        <v>97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39"/>
      <c r="AC54" s="40"/>
      <c r="AD54" s="40"/>
    </row>
    <row r="55" spans="3:30" ht="14.25" customHeight="1">
      <c r="C55" s="78" t="s">
        <v>98</v>
      </c>
      <c r="D55" s="78" t="s">
        <v>99</v>
      </c>
      <c r="E55" s="79"/>
      <c r="F55" s="78" t="s">
        <v>100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43">
        <f>+AB56+AB57</f>
        <v>0</v>
      </c>
      <c r="AC55" s="42">
        <f>+AC56+AC57</f>
        <v>0</v>
      </c>
      <c r="AD55" s="38">
        <f>+AD56+AD57</f>
        <v>0</v>
      </c>
    </row>
    <row r="56" spans="3:30" ht="14.25" customHeight="1">
      <c r="C56" s="78" t="s">
        <v>101</v>
      </c>
      <c r="D56" s="78" t="s">
        <v>34</v>
      </c>
      <c r="E56" s="79"/>
      <c r="F56" s="78" t="s">
        <v>102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39"/>
      <c r="AC56" s="40"/>
      <c r="AD56" s="40"/>
    </row>
    <row r="57" spans="3:30" ht="14.25" customHeight="1">
      <c r="C57" s="78" t="s">
        <v>103</v>
      </c>
      <c r="D57" s="78" t="s">
        <v>39</v>
      </c>
      <c r="E57" s="79"/>
      <c r="F57" s="78" t="s">
        <v>104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39"/>
      <c r="AC57" s="40"/>
      <c r="AD57" s="40"/>
    </row>
    <row r="58" spans="3:30" ht="14.25" customHeight="1">
      <c r="C58" s="80" t="s">
        <v>105</v>
      </c>
      <c r="D58" s="80"/>
      <c r="E58" s="81"/>
      <c r="F58" s="80" t="s">
        <v>106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>
        <f>AB47+AB53+AB54+AB55</f>
        <v>3201</v>
      </c>
      <c r="AC58" s="42">
        <f>AC47+AC53+AC54+AC55</f>
        <v>404</v>
      </c>
      <c r="AD58" s="44">
        <f>AD47+AD53+AD54+AD55</f>
        <v>3059</v>
      </c>
    </row>
    <row r="60" spans="3:30" ht="14.25" customHeight="1">
      <c r="C60" s="171" t="s">
        <v>107</v>
      </c>
      <c r="D60" s="171"/>
      <c r="E60" s="172"/>
      <c r="F60" s="171" t="s">
        <v>108</v>
      </c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2"/>
      <c r="AB60" s="173" t="str">
        <f>IF(AB61=0,"Egyezik!","HIBA!")</f>
        <v>Egyezik!</v>
      </c>
      <c r="AC60" s="174" t="str">
        <f>IF(AC61=0,"Egyezik!","HIBA!")</f>
        <v>Egyezik!</v>
      </c>
      <c r="AD60" s="175" t="str">
        <f>IF(AD61=0,"Egyezik!","HIBA!")</f>
        <v>Egyezik!</v>
      </c>
    </row>
    <row r="61" spans="3:30" ht="14.25" customHeight="1">
      <c r="C61" s="171"/>
      <c r="D61" s="171"/>
      <c r="E61" s="172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2"/>
      <c r="AB61" s="173">
        <f>+AB46-AB58</f>
        <v>0</v>
      </c>
      <c r="AC61" s="174">
        <f>+AC46-AC58</f>
        <v>0</v>
      </c>
      <c r="AD61" s="175">
        <f>+AD46-AD58</f>
        <v>0</v>
      </c>
    </row>
    <row r="62" spans="3:30" ht="14.25" customHeight="1"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</row>
    <row r="63" spans="3:30" ht="14.25" customHeight="1"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</row>
    <row r="64" spans="3:30" s="170" customFormat="1" ht="42.75" customHeight="1" thickBot="1">
      <c r="C64" s="176" t="s">
        <v>20</v>
      </c>
      <c r="D64" s="177"/>
      <c r="E64" s="178"/>
      <c r="F64" s="179" t="s">
        <v>21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72"/>
      <c r="AB64" s="181" t="s">
        <v>22</v>
      </c>
      <c r="AC64" s="191" t="s">
        <v>23</v>
      </c>
      <c r="AD64" s="182" t="s">
        <v>24</v>
      </c>
    </row>
    <row r="65" spans="2:30" s="170" customFormat="1" ht="14.25" customHeight="1">
      <c r="B65" s="183" t="s">
        <v>109</v>
      </c>
      <c r="C65" s="256" t="s">
        <v>29</v>
      </c>
      <c r="D65" s="256"/>
      <c r="E65" s="257"/>
      <c r="F65" s="256" t="s">
        <v>110</v>
      </c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7"/>
      <c r="AB65" s="187">
        <f>+AB66+AB76</f>
        <v>3366</v>
      </c>
      <c r="AC65" s="188">
        <f>+AC66+AC76</f>
        <v>0</v>
      </c>
      <c r="AD65" s="256">
        <f>+AD66+AD76</f>
        <v>1950</v>
      </c>
    </row>
    <row r="66" spans="2:30" s="170" customFormat="1" ht="14.25" customHeight="1">
      <c r="B66" s="183" t="s">
        <v>111</v>
      </c>
      <c r="C66" s="258"/>
      <c r="D66" s="258" t="s">
        <v>34</v>
      </c>
      <c r="E66" s="259"/>
      <c r="F66" s="258" t="s">
        <v>112</v>
      </c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  <c r="AB66" s="260">
        <f>+AB67+AB72+AB73+AB74+AB75</f>
        <v>3366</v>
      </c>
      <c r="AC66" s="261">
        <f>+AC67+AC72+AC73+AC74+AC75</f>
        <v>0</v>
      </c>
      <c r="AD66" s="258">
        <f>+AD67+AD72+AD73+AD74+AD75</f>
        <v>1950</v>
      </c>
    </row>
    <row r="67" spans="3:30" s="170" customFormat="1" ht="14.25" customHeight="1">
      <c r="C67" s="258"/>
      <c r="D67" s="258"/>
      <c r="E67" s="259" t="s">
        <v>113</v>
      </c>
      <c r="F67" s="258" t="s">
        <v>114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  <c r="AB67" s="260">
        <f>AB68+AB69+AB70+AB71</f>
        <v>1379</v>
      </c>
      <c r="AC67" s="261">
        <f>AC68+AC69+AC70+AC71</f>
        <v>0</v>
      </c>
      <c r="AD67" s="169">
        <f>AD68+AD69+AD70+AD71</f>
        <v>359</v>
      </c>
    </row>
    <row r="68" spans="3:30" s="170" customFormat="1" ht="14.25" customHeight="1">
      <c r="C68" s="258"/>
      <c r="D68" s="258"/>
      <c r="E68" s="259" t="s">
        <v>115</v>
      </c>
      <c r="F68" s="258" t="s">
        <v>116</v>
      </c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  <c r="AB68" s="39"/>
      <c r="AC68" s="186"/>
      <c r="AD68" s="186"/>
    </row>
    <row r="69" spans="2:30" s="170" customFormat="1" ht="14.25" customHeight="1">
      <c r="B69" s="183"/>
      <c r="C69" s="258"/>
      <c r="D69" s="258"/>
      <c r="E69" s="259" t="s">
        <v>117</v>
      </c>
      <c r="F69" s="258" t="s">
        <v>118</v>
      </c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  <c r="AB69" s="39">
        <v>756</v>
      </c>
      <c r="AC69" s="186"/>
      <c r="AD69" s="186">
        <v>359</v>
      </c>
    </row>
    <row r="70" spans="2:30" s="170" customFormat="1" ht="14.25" customHeight="1">
      <c r="B70" s="183"/>
      <c r="C70" s="258"/>
      <c r="D70" s="258"/>
      <c r="E70" s="259" t="s">
        <v>119</v>
      </c>
      <c r="F70" s="258" t="s">
        <v>120</v>
      </c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  <c r="AB70" s="39">
        <v>0</v>
      </c>
      <c r="AC70" s="186"/>
      <c r="AD70" s="186">
        <v>0</v>
      </c>
    </row>
    <row r="71" spans="3:30" s="170" customFormat="1" ht="14.25" customHeight="1">
      <c r="C71" s="258"/>
      <c r="D71" s="258"/>
      <c r="E71" s="259" t="s">
        <v>121</v>
      </c>
      <c r="F71" s="258" t="s">
        <v>122</v>
      </c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9"/>
      <c r="AB71" s="39">
        <v>623</v>
      </c>
      <c r="AC71" s="186"/>
      <c r="AD71" s="186"/>
    </row>
    <row r="72" spans="3:30" s="170" customFormat="1" ht="14.25" customHeight="1">
      <c r="C72" s="258"/>
      <c r="D72" s="258"/>
      <c r="E72" s="259" t="s">
        <v>123</v>
      </c>
      <c r="F72" s="258" t="s">
        <v>124</v>
      </c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  <c r="AB72" s="39">
        <v>350</v>
      </c>
      <c r="AC72" s="186"/>
      <c r="AD72" s="186">
        <v>245</v>
      </c>
    </row>
    <row r="73" spans="3:30" s="170" customFormat="1" ht="14.25" customHeight="1">
      <c r="C73" s="258"/>
      <c r="D73" s="258"/>
      <c r="E73" s="259" t="s">
        <v>125</v>
      </c>
      <c r="F73" s="258" t="s">
        <v>126</v>
      </c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9"/>
      <c r="AB73" s="39">
        <v>1575</v>
      </c>
      <c r="AC73" s="186"/>
      <c r="AD73" s="186">
        <v>1246</v>
      </c>
    </row>
    <row r="74" spans="3:30" s="170" customFormat="1" ht="14.25" customHeight="1">
      <c r="C74" s="258"/>
      <c r="D74" s="258"/>
      <c r="E74" s="259" t="s">
        <v>127</v>
      </c>
      <c r="F74" s="258" t="s">
        <v>128</v>
      </c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9"/>
      <c r="AB74" s="39"/>
      <c r="AC74" s="186"/>
      <c r="AD74" s="186"/>
    </row>
    <row r="75" spans="3:30" s="170" customFormat="1" ht="14.25" customHeight="1">
      <c r="C75" s="258"/>
      <c r="D75" s="258"/>
      <c r="E75" s="259" t="s">
        <v>129</v>
      </c>
      <c r="F75" s="258" t="s">
        <v>130</v>
      </c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9"/>
      <c r="AB75" s="39">
        <v>62</v>
      </c>
      <c r="AC75" s="186"/>
      <c r="AD75" s="186">
        <v>100</v>
      </c>
    </row>
    <row r="76" spans="3:30" s="170" customFormat="1" ht="14.25" customHeight="1">
      <c r="C76" s="258"/>
      <c r="D76" s="258" t="s">
        <v>39</v>
      </c>
      <c r="E76" s="259"/>
      <c r="F76" s="258" t="s">
        <v>131</v>
      </c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9"/>
      <c r="AB76" s="39"/>
      <c r="AC76" s="186"/>
      <c r="AD76" s="186"/>
    </row>
    <row r="77" spans="3:30" s="170" customFormat="1" ht="14.25" customHeight="1">
      <c r="C77" s="258" t="s">
        <v>49</v>
      </c>
      <c r="D77" s="258"/>
      <c r="E77" s="259"/>
      <c r="F77" s="258" t="s">
        <v>132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9"/>
      <c r="AB77" s="260">
        <f>AB78+AB79</f>
        <v>0</v>
      </c>
      <c r="AC77" s="261">
        <f>AC78+AC79</f>
        <v>0</v>
      </c>
      <c r="AD77" s="258">
        <f>AD78+AD79</f>
        <v>0</v>
      </c>
    </row>
    <row r="78" spans="3:30" s="170" customFormat="1" ht="14.25" customHeight="1">
      <c r="C78" s="258"/>
      <c r="D78" s="258"/>
      <c r="E78" s="259" t="s">
        <v>113</v>
      </c>
      <c r="F78" s="258" t="s">
        <v>133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9"/>
      <c r="AB78" s="39"/>
      <c r="AC78" s="186"/>
      <c r="AD78" s="186"/>
    </row>
    <row r="79" spans="3:30" s="170" customFormat="1" ht="14.25" customHeight="1">
      <c r="C79" s="258"/>
      <c r="D79" s="258"/>
      <c r="E79" s="259" t="s">
        <v>123</v>
      </c>
      <c r="F79" s="258" t="s">
        <v>131</v>
      </c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9"/>
      <c r="AB79" s="39"/>
      <c r="AC79" s="186"/>
      <c r="AD79" s="186"/>
    </row>
    <row r="80" spans="3:30" s="170" customFormat="1" ht="14.25" customHeight="1">
      <c r="C80" s="258" t="s">
        <v>75</v>
      </c>
      <c r="D80" s="258"/>
      <c r="E80" s="259"/>
      <c r="F80" s="258" t="s">
        <v>134</v>
      </c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9"/>
      <c r="AB80" s="260">
        <f>AB66+AB78</f>
        <v>3366</v>
      </c>
      <c r="AC80" s="261">
        <f>AC66+AC78</f>
        <v>0</v>
      </c>
      <c r="AD80" s="169">
        <f>AD66+AD78</f>
        <v>1950</v>
      </c>
    </row>
    <row r="81" spans="3:30" s="170" customFormat="1" ht="14.25" customHeight="1">
      <c r="C81" s="258" t="s">
        <v>93</v>
      </c>
      <c r="D81" s="258"/>
      <c r="E81" s="259"/>
      <c r="F81" s="258" t="s">
        <v>135</v>
      </c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9"/>
      <c r="AB81" s="260">
        <f>AB76+AB79</f>
        <v>0</v>
      </c>
      <c r="AC81" s="261">
        <f>AC76+AC79</f>
        <v>0</v>
      </c>
      <c r="AD81" s="169">
        <f>AD76+AD79</f>
        <v>0</v>
      </c>
    </row>
    <row r="82" spans="3:30" s="170" customFormat="1" ht="14.25" customHeight="1">
      <c r="C82" s="258" t="s">
        <v>96</v>
      </c>
      <c r="D82" s="258"/>
      <c r="E82" s="259"/>
      <c r="F82" s="258" t="s">
        <v>136</v>
      </c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9"/>
      <c r="AB82" s="260">
        <f>AB83+AB84+AB85+AB86</f>
        <v>3148</v>
      </c>
      <c r="AC82" s="261">
        <f>AC83+AC84+AC85+AC86</f>
        <v>-404</v>
      </c>
      <c r="AD82" s="169">
        <f>AD83+AD84+AD85+AD86</f>
        <v>2496</v>
      </c>
    </row>
    <row r="83" spans="3:30" s="170" customFormat="1" ht="14.25" customHeight="1">
      <c r="C83" s="258"/>
      <c r="D83" s="258"/>
      <c r="E83" s="259" t="s">
        <v>113</v>
      </c>
      <c r="F83" s="258" t="s">
        <v>137</v>
      </c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9"/>
      <c r="AB83" s="39">
        <v>2572</v>
      </c>
      <c r="AC83" s="186"/>
      <c r="AD83" s="186">
        <v>2341</v>
      </c>
    </row>
    <row r="84" spans="3:30" s="170" customFormat="1" ht="14.25" customHeight="1">
      <c r="C84" s="258"/>
      <c r="D84" s="258"/>
      <c r="E84" s="259" t="s">
        <v>123</v>
      </c>
      <c r="F84" s="258" t="s">
        <v>138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9"/>
      <c r="AB84" s="39"/>
      <c r="AC84" s="186"/>
      <c r="AD84" s="186"/>
    </row>
    <row r="85" spans="3:30" s="170" customFormat="1" ht="14.25" customHeight="1">
      <c r="C85" s="258"/>
      <c r="D85" s="258"/>
      <c r="E85" s="259" t="s">
        <v>125</v>
      </c>
      <c r="F85" s="258" t="s">
        <v>139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9"/>
      <c r="AB85" s="39">
        <v>172</v>
      </c>
      <c r="AC85" s="186"/>
      <c r="AD85" s="186">
        <v>155</v>
      </c>
    </row>
    <row r="86" spans="3:30" s="170" customFormat="1" ht="14.25" customHeight="1">
      <c r="C86" s="258"/>
      <c r="D86" s="258"/>
      <c r="E86" s="259" t="s">
        <v>127</v>
      </c>
      <c r="F86" s="258" t="s">
        <v>140</v>
      </c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9"/>
      <c r="AB86" s="39">
        <v>404</v>
      </c>
      <c r="AC86" s="186">
        <v>-404</v>
      </c>
      <c r="AD86" s="186"/>
    </row>
    <row r="87" spans="3:30" s="170" customFormat="1" ht="14.25" customHeight="1">
      <c r="C87" s="258" t="s">
        <v>99</v>
      </c>
      <c r="D87" s="258"/>
      <c r="E87" s="259"/>
      <c r="F87" s="258" t="s">
        <v>141</v>
      </c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9"/>
      <c r="AB87" s="260">
        <f>AB88+AB89+AB90+AB91</f>
        <v>0</v>
      </c>
      <c r="AC87" s="261">
        <f>AC88+AC89+AC90+AC91</f>
        <v>0</v>
      </c>
      <c r="AD87" s="169">
        <f>AD88+AD89+AD90+AD91</f>
        <v>0</v>
      </c>
    </row>
    <row r="88" spans="3:30" s="170" customFormat="1" ht="14.25" customHeight="1">
      <c r="C88" s="258"/>
      <c r="D88" s="258"/>
      <c r="E88" s="259" t="s">
        <v>113</v>
      </c>
      <c r="F88" s="258" t="s">
        <v>137</v>
      </c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9"/>
      <c r="AB88" s="39"/>
      <c r="AC88" s="186"/>
      <c r="AD88" s="186"/>
    </row>
    <row r="89" spans="3:30" s="170" customFormat="1" ht="14.25" customHeight="1">
      <c r="C89" s="258"/>
      <c r="D89" s="258"/>
      <c r="E89" s="259" t="s">
        <v>123</v>
      </c>
      <c r="F89" s="258" t="s">
        <v>138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9"/>
      <c r="AB89" s="39"/>
      <c r="AC89" s="186"/>
      <c r="AD89" s="186"/>
    </row>
    <row r="90" spans="3:30" s="170" customFormat="1" ht="14.25" customHeight="1">
      <c r="C90" s="258"/>
      <c r="D90" s="258"/>
      <c r="E90" s="259" t="s">
        <v>125</v>
      </c>
      <c r="F90" s="258" t="s">
        <v>139</v>
      </c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9"/>
      <c r="AB90" s="39"/>
      <c r="AC90" s="186"/>
      <c r="AD90" s="186"/>
    </row>
    <row r="91" spans="3:30" s="170" customFormat="1" ht="14.25" customHeight="1">
      <c r="C91" s="258"/>
      <c r="D91" s="258"/>
      <c r="E91" s="259" t="s">
        <v>127</v>
      </c>
      <c r="F91" s="258" t="s">
        <v>140</v>
      </c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9"/>
      <c r="AB91" s="39"/>
      <c r="AC91" s="186"/>
      <c r="AD91" s="186"/>
    </row>
    <row r="92" spans="3:30" s="170" customFormat="1" ht="14.25" customHeight="1">
      <c r="C92" s="258" t="s">
        <v>142</v>
      </c>
      <c r="D92" s="258"/>
      <c r="E92" s="259"/>
      <c r="F92" s="258" t="s">
        <v>143</v>
      </c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9"/>
      <c r="AB92" s="260">
        <f>AB93+AB94</f>
        <v>218</v>
      </c>
      <c r="AC92" s="261">
        <f>AC93+AC94</f>
        <v>404</v>
      </c>
      <c r="AD92" s="258">
        <f>AD93+AD94</f>
        <v>-546</v>
      </c>
    </row>
    <row r="93" spans="3:30" s="170" customFormat="1" ht="14.25" customHeight="1">
      <c r="C93" s="258"/>
      <c r="D93" s="258"/>
      <c r="E93" s="259" t="s">
        <v>113</v>
      </c>
      <c r="F93" s="258" t="s">
        <v>144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9"/>
      <c r="AB93" s="260">
        <f>AB66-AB83-AB86</f>
        <v>390</v>
      </c>
      <c r="AC93" s="261">
        <f>AC66-AC83-AC86</f>
        <v>404</v>
      </c>
      <c r="AD93" s="169">
        <f>AD66-AD83-AD86</f>
        <v>-391</v>
      </c>
    </row>
    <row r="94" spans="3:30" s="170" customFormat="1" ht="14.25" customHeight="1">
      <c r="C94" s="258"/>
      <c r="D94" s="258"/>
      <c r="E94" s="259" t="s">
        <v>123</v>
      </c>
      <c r="F94" s="258" t="s">
        <v>145</v>
      </c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9"/>
      <c r="AB94" s="260">
        <f>AB76-AB84-AB85</f>
        <v>-172</v>
      </c>
      <c r="AC94" s="261">
        <f>AC76-AC84-AC85</f>
        <v>0</v>
      </c>
      <c r="AD94" s="258">
        <f>AD76-AD84-AD85</f>
        <v>-155</v>
      </c>
    </row>
    <row r="95" spans="3:30" s="170" customFormat="1" ht="14.25" customHeight="1">
      <c r="C95" s="258" t="s">
        <v>146</v>
      </c>
      <c r="D95" s="258"/>
      <c r="E95" s="259"/>
      <c r="F95" s="258" t="s">
        <v>147</v>
      </c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9"/>
      <c r="AB95" s="266"/>
      <c r="AC95" s="267"/>
      <c r="AD95" s="267"/>
    </row>
    <row r="96" spans="3:30" s="170" customFormat="1" ht="14.25" customHeight="1">
      <c r="C96" s="258"/>
      <c r="D96" s="258"/>
      <c r="E96" s="259" t="s">
        <v>113</v>
      </c>
      <c r="F96" s="258" t="s">
        <v>148</v>
      </c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9"/>
      <c r="AB96" s="260">
        <f>AB78-AB88</f>
        <v>0</v>
      </c>
      <c r="AC96" s="261">
        <f>AC78-AC88</f>
        <v>0</v>
      </c>
      <c r="AD96" s="258">
        <f>AD78-AD88</f>
        <v>0</v>
      </c>
    </row>
    <row r="97" spans="3:30" s="170" customFormat="1" ht="14.25" customHeight="1">
      <c r="C97" s="258"/>
      <c r="D97" s="258"/>
      <c r="E97" s="259" t="s">
        <v>123</v>
      </c>
      <c r="F97" s="258" t="s">
        <v>149</v>
      </c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9"/>
      <c r="AB97" s="260">
        <f>-AB91</f>
        <v>0</v>
      </c>
      <c r="AC97" s="261">
        <f>-AC91</f>
        <v>0</v>
      </c>
      <c r="AD97" s="258">
        <f>-AD91</f>
        <v>0</v>
      </c>
    </row>
    <row r="98" spans="3:30" s="170" customFormat="1" ht="14.25" customHeight="1">
      <c r="C98" s="258"/>
      <c r="D98" s="258"/>
      <c r="E98" s="259" t="s">
        <v>125</v>
      </c>
      <c r="F98" s="258" t="s">
        <v>150</v>
      </c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9"/>
      <c r="AB98" s="260">
        <f>AB79-AB89-AB90</f>
        <v>0</v>
      </c>
      <c r="AC98" s="261">
        <f>AC79-AC89-AC90</f>
        <v>0</v>
      </c>
      <c r="AD98" s="258">
        <f>AD79-AD89-AD90</f>
        <v>0</v>
      </c>
    </row>
    <row r="99" spans="3:30" s="170" customFormat="1" ht="14.25" customHeight="1">
      <c r="C99" s="258"/>
      <c r="D99" s="258"/>
      <c r="E99" s="259" t="s">
        <v>127</v>
      </c>
      <c r="F99" s="258" t="s">
        <v>151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9"/>
      <c r="AB99" s="260">
        <f>AB96+AB98</f>
        <v>0</v>
      </c>
      <c r="AC99" s="261">
        <f>AC96+AC98</f>
        <v>0</v>
      </c>
      <c r="AD99" s="258">
        <f>AD96+AD98</f>
        <v>0</v>
      </c>
    </row>
    <row r="100" spans="2:30" s="170" customFormat="1" ht="14.25" customHeight="1">
      <c r="B100" s="268"/>
      <c r="C100" s="258" t="s">
        <v>34</v>
      </c>
      <c r="D100" s="258"/>
      <c r="E100" s="259"/>
      <c r="F100" s="258" t="s">
        <v>152</v>
      </c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9"/>
      <c r="AB100" s="260">
        <f>AB93+AB96+AB97</f>
        <v>390</v>
      </c>
      <c r="AC100" s="261">
        <f>AC93+AC96+AC97</f>
        <v>404</v>
      </c>
      <c r="AD100" s="258">
        <f>AD93+AD96+AD97</f>
        <v>-391</v>
      </c>
    </row>
    <row r="101" spans="3:30" s="170" customFormat="1" ht="14.25" customHeight="1">
      <c r="C101" s="258" t="s">
        <v>153</v>
      </c>
      <c r="D101" s="258"/>
      <c r="E101" s="259"/>
      <c r="F101" s="258" t="s">
        <v>154</v>
      </c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9"/>
      <c r="AB101" s="39"/>
      <c r="AC101" s="186"/>
      <c r="AD101" s="186"/>
    </row>
    <row r="102" spans="3:30" s="170" customFormat="1" ht="14.25" customHeight="1">
      <c r="C102" s="262" t="s">
        <v>155</v>
      </c>
      <c r="D102" s="262"/>
      <c r="E102" s="263"/>
      <c r="F102" s="262" t="s">
        <v>156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3"/>
      <c r="AB102" s="264">
        <f>AB99-AB101</f>
        <v>0</v>
      </c>
      <c r="AC102" s="265">
        <f>AC99-AC101</f>
        <v>0</v>
      </c>
      <c r="AD102" s="262">
        <f>AD99-AD101</f>
        <v>0</v>
      </c>
    </row>
    <row r="103" s="170" customFormat="1" ht="14.25" customHeight="1"/>
    <row r="104" s="170" customFormat="1" ht="14.25" customHeight="1"/>
    <row r="105" spans="3:30" s="170" customFormat="1" ht="43.5" customHeight="1" thickBot="1">
      <c r="C105" s="176" t="s">
        <v>20</v>
      </c>
      <c r="D105" s="177"/>
      <c r="E105" s="178"/>
      <c r="F105" s="179" t="s">
        <v>21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72"/>
      <c r="AB105" s="181" t="s">
        <v>22</v>
      </c>
      <c r="AC105" s="191" t="s">
        <v>23</v>
      </c>
      <c r="AD105" s="182" t="s">
        <v>24</v>
      </c>
    </row>
    <row r="106" spans="3:30" s="170" customFormat="1" ht="14.25" customHeight="1">
      <c r="C106" s="35" t="s">
        <v>28</v>
      </c>
      <c r="D106" s="35" t="s">
        <v>29</v>
      </c>
      <c r="E106" s="184"/>
      <c r="F106" s="35" t="s">
        <v>157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184"/>
      <c r="AB106" s="187">
        <f>AB107+AB110+AB111</f>
        <v>62</v>
      </c>
      <c r="AC106" s="188">
        <f>AC107+AC110+AC111</f>
        <v>0</v>
      </c>
      <c r="AD106" s="189">
        <f>AD107+AD110+AD111</f>
        <v>361</v>
      </c>
    </row>
    <row r="107" spans="3:30" s="170" customFormat="1" ht="14.25" customHeight="1">
      <c r="C107" s="38" t="s">
        <v>33</v>
      </c>
      <c r="D107" s="38"/>
      <c r="E107" s="185" t="s">
        <v>113</v>
      </c>
      <c r="F107" s="38" t="s">
        <v>158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185"/>
      <c r="AB107" s="39"/>
      <c r="AC107" s="186"/>
      <c r="AD107" s="190"/>
    </row>
    <row r="108" spans="3:30" s="170" customFormat="1" ht="14.25" customHeight="1">
      <c r="C108" s="38" t="s">
        <v>38</v>
      </c>
      <c r="D108" s="38"/>
      <c r="E108" s="185"/>
      <c r="F108" s="38" t="s">
        <v>159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185"/>
      <c r="AB108" s="39"/>
      <c r="AC108" s="186"/>
      <c r="AD108" s="190"/>
    </row>
    <row r="109" spans="3:30" s="170" customFormat="1" ht="14.25" customHeight="1">
      <c r="C109" s="38" t="s">
        <v>43</v>
      </c>
      <c r="D109" s="38"/>
      <c r="E109" s="185"/>
      <c r="F109" s="38" t="s">
        <v>160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185"/>
      <c r="AB109" s="39"/>
      <c r="AC109" s="186"/>
      <c r="AD109" s="190"/>
    </row>
    <row r="110" spans="2:30" s="170" customFormat="1" ht="14.25" customHeight="1">
      <c r="B110" s="183" t="s">
        <v>161</v>
      </c>
      <c r="C110" s="38" t="s">
        <v>48</v>
      </c>
      <c r="D110" s="38"/>
      <c r="E110" s="185" t="s">
        <v>123</v>
      </c>
      <c r="F110" s="38" t="s">
        <v>162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185"/>
      <c r="AB110" s="39">
        <v>62</v>
      </c>
      <c r="AC110" s="186"/>
      <c r="AD110" s="190">
        <v>361</v>
      </c>
    </row>
    <row r="111" spans="2:30" s="170" customFormat="1" ht="14.25" customHeight="1">
      <c r="B111" s="183" t="s">
        <v>111</v>
      </c>
      <c r="C111" s="38" t="s">
        <v>53</v>
      </c>
      <c r="D111" s="38"/>
      <c r="E111" s="185" t="s">
        <v>125</v>
      </c>
      <c r="F111" s="38" t="s">
        <v>163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185"/>
      <c r="AB111" s="39"/>
      <c r="AC111" s="186"/>
      <c r="AD111" s="190"/>
    </row>
    <row r="112" spans="2:30" s="170" customFormat="1" ht="14.25" customHeight="1">
      <c r="B112" s="183"/>
      <c r="C112" s="38" t="s">
        <v>57</v>
      </c>
      <c r="D112" s="38" t="s">
        <v>49</v>
      </c>
      <c r="E112" s="185"/>
      <c r="F112" s="38" t="s">
        <v>164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185"/>
      <c r="AB112" s="39">
        <v>2510</v>
      </c>
      <c r="AC112" s="186"/>
      <c r="AD112" s="190">
        <v>1859</v>
      </c>
    </row>
    <row r="113" spans="2:30" s="170" customFormat="1" ht="14.25" customHeight="1">
      <c r="B113" s="183"/>
      <c r="C113" s="38" t="s">
        <v>61</v>
      </c>
      <c r="D113" s="38" t="s">
        <v>75</v>
      </c>
      <c r="E113" s="185"/>
      <c r="F113" s="38" t="s">
        <v>165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185"/>
      <c r="AB113" s="39">
        <v>172</v>
      </c>
      <c r="AC113" s="186"/>
      <c r="AD113" s="190">
        <v>250</v>
      </c>
    </row>
    <row r="114" spans="2:30" s="170" customFormat="1" ht="14.25" customHeight="1">
      <c r="B114" s="183"/>
      <c r="C114" s="38" t="s">
        <v>65</v>
      </c>
      <c r="D114" s="38" t="s">
        <v>93</v>
      </c>
      <c r="E114" s="185"/>
      <c r="F114" s="38" t="s">
        <v>166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185"/>
      <c r="AB114" s="39"/>
      <c r="AC114" s="186"/>
      <c r="AD114" s="190"/>
    </row>
    <row r="115" spans="3:30" s="170" customFormat="1" ht="14.25" customHeight="1">
      <c r="C115" s="38" t="s">
        <v>70</v>
      </c>
      <c r="D115" s="38" t="s">
        <v>96</v>
      </c>
      <c r="E115" s="185"/>
      <c r="F115" s="38" t="s">
        <v>167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185"/>
      <c r="AB115" s="39"/>
      <c r="AC115" s="186"/>
      <c r="AD115" s="190"/>
    </row>
    <row r="116" spans="3:30" s="170" customFormat="1" ht="14.25" customHeight="1">
      <c r="C116" s="38" t="s">
        <v>74</v>
      </c>
      <c r="D116" s="38"/>
      <c r="E116" s="185"/>
      <c r="F116" s="38" t="s">
        <v>168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185"/>
      <c r="AB116" s="39"/>
      <c r="AC116" s="186"/>
      <c r="AD116" s="190"/>
    </row>
    <row r="117" s="170" customFormat="1" ht="14.25" customHeight="1"/>
    <row r="118" spans="3:30" s="170" customFormat="1" ht="14.25" customHeight="1"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</row>
    <row r="119" spans="3:30" s="170" customFormat="1" ht="14.25" customHeight="1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</row>
    <row r="120" spans="3:30" s="170" customFormat="1" ht="14.25" customHeight="1"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</row>
    <row r="121" spans="3:30" s="170" customFormat="1" ht="14.25" customHeight="1"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9"/>
  <sheetViews>
    <sheetView showGridLines="0" tabSelected="1" zoomScale="97" zoomScaleNormal="97" zoomScalePageLayoutView="0" workbookViewId="0" topLeftCell="A1">
      <selection activeCell="B1" sqref="B1"/>
    </sheetView>
  </sheetViews>
  <sheetFormatPr defaultColWidth="9.00390625" defaultRowHeight="12.75"/>
  <cols>
    <col min="1" max="1" width="1.75390625" style="2" customWidth="1"/>
    <col min="2" max="4" width="2.75390625" style="9" customWidth="1"/>
    <col min="5" max="5" width="2.875" style="9" customWidth="1"/>
    <col min="6" max="10" width="2.75390625" style="9" customWidth="1"/>
    <col min="11" max="11" width="2.875" style="9" customWidth="1"/>
    <col min="12" max="12" width="2.625" style="9" customWidth="1"/>
    <col min="13" max="21" width="2.75390625" style="9" customWidth="1"/>
    <col min="22" max="22" width="9.875" style="2" customWidth="1"/>
    <col min="23" max="23" width="10.125" style="2" customWidth="1"/>
    <col min="24" max="35" width="2.75390625" style="2" customWidth="1"/>
    <col min="36" max="16384" width="9.125" style="2" customWidth="1"/>
  </cols>
  <sheetData>
    <row r="1" spans="2:35" s="1" customFormat="1" ht="22.5" customHeight="1">
      <c r="B1" s="209">
        <f>+'Adatok INPUT'!C7</f>
        <v>1</v>
      </c>
      <c r="C1" s="210">
        <f>+'Adatok INPUT'!D7</f>
        <v>8</v>
      </c>
      <c r="D1" s="210">
        <f>+'Adatok INPUT'!E7</f>
        <v>0</v>
      </c>
      <c r="E1" s="210">
        <f>+'Adatok INPUT'!F7</f>
        <v>7</v>
      </c>
      <c r="F1" s="210">
        <f>+'Adatok INPUT'!G7</f>
        <v>5</v>
      </c>
      <c r="G1" s="210">
        <f>+'Adatok INPUT'!H7</f>
        <v>9</v>
      </c>
      <c r="H1" s="210">
        <f>+'Adatok INPUT'!I7</f>
        <v>6</v>
      </c>
      <c r="I1" s="211">
        <f>+'Adatok INPUT'!J7</f>
        <v>2</v>
      </c>
      <c r="J1" s="212" t="str">
        <f>+'Adatok INPUT'!K7</f>
        <v>-</v>
      </c>
      <c r="K1" s="213">
        <f>+'Adatok INPUT'!L7</f>
        <v>9</v>
      </c>
      <c r="L1" s="210">
        <f>+'Adatok INPUT'!M7</f>
        <v>4</v>
      </c>
      <c r="M1" s="210">
        <f>+'Adatok INPUT'!N7</f>
        <v>9</v>
      </c>
      <c r="N1" s="211">
        <f>+'Adatok INPUT'!O7</f>
        <v>9</v>
      </c>
      <c r="O1" s="212" t="str">
        <f>+'Adatok INPUT'!P7</f>
        <v>-</v>
      </c>
      <c r="P1" s="213">
        <f>+'Adatok INPUT'!Q7</f>
        <v>5</v>
      </c>
      <c r="Q1" s="210">
        <f>+'Adatok INPUT'!R7</f>
        <v>6</v>
      </c>
      <c r="R1" s="211">
        <f>+'Adatok INPUT'!S7</f>
        <v>9</v>
      </c>
      <c r="S1" s="212" t="str">
        <f>+'Adatok INPUT'!T7</f>
        <v>-</v>
      </c>
      <c r="T1" s="213">
        <f>+'Adatok INPUT'!U7</f>
        <v>0</v>
      </c>
      <c r="U1" s="214">
        <f>+'Adatok INPUT'!V7</f>
        <v>1</v>
      </c>
      <c r="V1" s="6"/>
      <c r="W1" s="6"/>
      <c r="X1" s="33"/>
      <c r="Y1" s="30"/>
      <c r="Z1" s="30"/>
      <c r="AA1" s="30"/>
      <c r="AB1" s="32"/>
      <c r="AC1" s="30"/>
      <c r="AD1" s="30"/>
      <c r="AE1" s="30"/>
      <c r="AF1" s="30"/>
      <c r="AG1" s="30"/>
      <c r="AH1" s="30"/>
      <c r="AI1" s="30"/>
    </row>
    <row r="2" spans="2:35" ht="23.25" customHeight="1">
      <c r="B2" s="7" t="s">
        <v>169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ht="69.75" customHeight="1"/>
    <row r="4" spans="2:36" s="3" customFormat="1" ht="22.5">
      <c r="B4" s="328" t="str">
        <f>+'Adatok INPUT'!C3</f>
        <v>Egészség-vár Alapítvány</v>
      </c>
      <c r="C4" s="10"/>
      <c r="D4" s="11"/>
      <c r="E4" s="10"/>
      <c r="F4" s="10"/>
      <c r="G4" s="12"/>
      <c r="H4" s="10"/>
      <c r="I4" s="12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3"/>
    </row>
    <row r="5" spans="2:35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:35" ht="16.5">
      <c r="B6" s="15" t="str">
        <f>+'Adatok INPUT'!C5</f>
        <v>1172 Budapest, Pesti út 57. 2.em.9.ajtó</v>
      </c>
      <c r="C6" s="14"/>
      <c r="D6" s="14"/>
      <c r="E6" s="14"/>
      <c r="F6" s="14"/>
      <c r="G6" s="14"/>
      <c r="H6" s="14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8" ht="34.5" customHeight="1"/>
    <row r="11" spans="2:35" s="4" customFormat="1" ht="9.75" customHeight="1">
      <c r="B11" s="4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2:35" s="85" customFormat="1" ht="30.75" customHeight="1">
      <c r="B12" s="84" t="s">
        <v>170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2:35" s="5" customFormat="1" ht="35.25" customHeight="1">
      <c r="B13" s="83" t="s">
        <v>171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2:35" s="4" customFormat="1" ht="9.75" customHeight="1">
      <c r="B14" s="4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ht="22.5" customHeight="1"/>
    <row r="20" spans="2:35" ht="27" customHeight="1">
      <c r="B20" s="88" t="str">
        <f>+'Adatok INPUT'!C18</f>
        <v>Éves zárómérleg</v>
      </c>
      <c r="C20" s="14"/>
      <c r="D20" s="14"/>
      <c r="E20" s="14"/>
      <c r="F20" s="14"/>
      <c r="G20" s="14"/>
      <c r="H20" s="14"/>
      <c r="I20" s="14"/>
      <c r="J20" s="14"/>
      <c r="K20" s="19"/>
      <c r="L20" s="1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9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2:35" ht="26.25" customHeight="1">
      <c r="B21" s="15" t="str">
        <f>CONCATENATE('Adatok INPUT'!C14,'Adatok INPUT'!D14,'Adatok INPUT'!E14,'Adatok INPUT'!F14,". ",'Adatok INPUT'!AJ37," ",'Adatok INPUT'!K14,'Adatok INPUT'!L14,". - ",'Adatok INPUT'!C16,'Adatok INPUT'!D16,'Adatok INPUT'!E16,'Adatok INPUT'!F16,". ",'Adatok INPUT'!AJ38," ",'Adatok INPUT'!K16,'Adatok INPUT'!L16,".")</f>
        <v>2009. január 01. - 2009. december 31.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15.7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35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15">
      <c r="B24" s="14"/>
      <c r="C24" s="14"/>
      <c r="D24" s="14"/>
      <c r="E24" s="14"/>
      <c r="F24" s="14"/>
      <c r="G24" s="14"/>
      <c r="H24" s="14"/>
      <c r="I24" s="14"/>
      <c r="J24" s="14"/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35.25" customHeight="1">
      <c r="B26" s="86">
        <f>+'Adatok INPUT'!C12</f>
        <v>2009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10" ht="195" customHeight="1">
      <c r="B27" s="2"/>
      <c r="C27" s="2"/>
      <c r="D27" s="2"/>
      <c r="E27" s="2"/>
      <c r="F27" s="2"/>
      <c r="G27" s="21"/>
      <c r="H27" s="21"/>
      <c r="I27" s="21"/>
      <c r="J27" s="21"/>
    </row>
    <row r="28" spans="2:21" ht="13.5" customHeight="1">
      <c r="B28" s="2"/>
      <c r="C28" s="2"/>
      <c r="D28" s="22"/>
      <c r="E28" s="21"/>
      <c r="F28" s="21"/>
      <c r="G28" s="21"/>
      <c r="H28" s="21"/>
      <c r="I28" s="21"/>
      <c r="J28" s="2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35" ht="13.5" customHeight="1">
      <c r="B29" s="24" t="s">
        <v>172</v>
      </c>
      <c r="D29" s="25" t="str">
        <f>CONCATENATE('Adatok INPUT'!C20,", ",'Adatok INPUT'!C22,'Adatok INPUT'!D22,'Adatok INPUT'!E22,'Adatok INPUT'!F22,". ",'Adatok INPUT'!AJ39," ",'Adatok INPUT'!K22,'Adatok INPUT'!L22,".")</f>
        <v>Budapest, 2010. május 31.</v>
      </c>
      <c r="E29" s="25"/>
      <c r="F29" s="25"/>
      <c r="G29" s="25"/>
      <c r="H29" s="25"/>
      <c r="I29" s="25"/>
      <c r="J29" s="25"/>
      <c r="K29" s="26"/>
      <c r="L29" s="26"/>
      <c r="M29" s="26"/>
      <c r="N29" s="27" t="s">
        <v>173</v>
      </c>
      <c r="O29" s="31"/>
      <c r="P29" s="31"/>
      <c r="Q29" s="31"/>
      <c r="R29" s="31"/>
      <c r="S29" s="31"/>
      <c r="T29" s="31"/>
      <c r="U29" s="31"/>
      <c r="V29" s="28"/>
      <c r="W29" s="87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2:35" ht="13.5" customHeight="1">
      <c r="B30" s="2"/>
      <c r="C30" s="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4"/>
      <c r="W30" s="8" t="s">
        <v>174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48" customHeight="1">
      <c r="B31" s="2"/>
      <c r="C31" s="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4"/>
      <c r="W31" s="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9.75" customHeight="1">
      <c r="B32" s="194" t="str">
        <f>IF('Adatok INPUT'!$C$24="Nem",'Adatok INPUT'!AF16,"")</f>
        <v>Az adatok</v>
      </c>
      <c r="C32" s="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4"/>
      <c r="W32" s="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92"/>
    </row>
    <row r="33" spans="2:35" ht="9.75" customHeight="1">
      <c r="B33" s="194" t="str">
        <f>IF('Adatok INPUT'!$C$24="Nem",'Adatok INPUT'!AF18,"")</f>
        <v>könyvvizsgálattal</v>
      </c>
      <c r="C33" s="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4"/>
      <c r="W33" s="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92"/>
    </row>
    <row r="34" spans="2:35" ht="9.75" customHeight="1">
      <c r="B34" s="194" t="str">
        <f>IF('Adatok INPUT'!$C$24="Nem",'Adatok INPUT'!AF20,"")</f>
        <v>nincsenek alátámasztva!</v>
      </c>
      <c r="G34" s="29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92"/>
    </row>
    <row r="39" spans="6:7" ht="21" customHeight="1">
      <c r="F39" s="2"/>
      <c r="G39" s="29"/>
    </row>
  </sheetData>
  <sheetProtection/>
  <printOptions/>
  <pageMargins left="0.5905511811023623" right="0.31496062992125984" top="0.6299212598425197" bottom="0.7480314960629921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1"/>
  <sheetViews>
    <sheetView showGridLines="0" zoomScale="90" zoomScaleNormal="90" zoomScalePageLayoutView="0" workbookViewId="0" topLeftCell="B14">
      <selection activeCell="W54" sqref="W54"/>
    </sheetView>
  </sheetViews>
  <sheetFormatPr defaultColWidth="9.00390625" defaultRowHeight="12.75"/>
  <cols>
    <col min="1" max="1" width="1.625" style="93" customWidth="1"/>
    <col min="2" max="2" width="5.125" style="93" customWidth="1"/>
    <col min="3" max="22" width="3.375" style="93" customWidth="1"/>
    <col min="23" max="25" width="14.25390625" style="93" customWidth="1"/>
    <col min="26" max="16384" width="9.125" style="93" customWidth="1"/>
  </cols>
  <sheetData>
    <row r="1" spans="2:25" ht="12.75">
      <c r="B1" s="94"/>
      <c r="C1" s="141">
        <f>+'Adatok INPUT'!C7</f>
        <v>1</v>
      </c>
      <c r="D1" s="142">
        <f>+'Adatok INPUT'!D7</f>
        <v>8</v>
      </c>
      <c r="E1" s="142">
        <f>+'Adatok INPUT'!E7</f>
        <v>0</v>
      </c>
      <c r="F1" s="142">
        <f>+'Adatok INPUT'!F7</f>
        <v>7</v>
      </c>
      <c r="G1" s="142">
        <f>+'Adatok INPUT'!G7</f>
        <v>5</v>
      </c>
      <c r="H1" s="142">
        <f>+'Adatok INPUT'!H7</f>
        <v>9</v>
      </c>
      <c r="I1" s="142">
        <f>+'Adatok INPUT'!I7</f>
        <v>6</v>
      </c>
      <c r="J1" s="143">
        <f>+'Adatok INPUT'!J7</f>
        <v>2</v>
      </c>
      <c r="K1" s="144" t="str">
        <f>+'Adatok INPUT'!K7</f>
        <v>-</v>
      </c>
      <c r="L1" s="145">
        <f>+'Adatok INPUT'!L7</f>
        <v>9</v>
      </c>
      <c r="M1" s="142">
        <f>+'Adatok INPUT'!M7</f>
        <v>4</v>
      </c>
      <c r="N1" s="142">
        <f>+'Adatok INPUT'!N7</f>
        <v>9</v>
      </c>
      <c r="O1" s="143">
        <f>+'Adatok INPUT'!O7</f>
        <v>9</v>
      </c>
      <c r="P1" s="144" t="str">
        <f>+'Adatok INPUT'!P7</f>
        <v>-</v>
      </c>
      <c r="Q1" s="145">
        <f>+'Adatok INPUT'!Q7</f>
        <v>5</v>
      </c>
      <c r="R1" s="142">
        <f>+'Adatok INPUT'!R7</f>
        <v>6</v>
      </c>
      <c r="S1" s="143">
        <f>+'Adatok INPUT'!S7</f>
        <v>9</v>
      </c>
      <c r="T1" s="144" t="str">
        <f>+'Adatok INPUT'!T7</f>
        <v>-</v>
      </c>
      <c r="U1" s="145">
        <f>+'Adatok INPUT'!U7</f>
        <v>0</v>
      </c>
      <c r="V1" s="146">
        <f>+'Adatok INPUT'!V7</f>
        <v>1</v>
      </c>
      <c r="Y1" s="95">
        <f>+'Adatok INPUT'!C12</f>
        <v>2009</v>
      </c>
    </row>
    <row r="2" spans="2:22" ht="12.75">
      <c r="B2" s="94"/>
      <c r="C2" s="94" t="str">
        <f>+'Borító - OUTPUT'!B2</f>
        <v>Statisztikai számjel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7"/>
    </row>
    <row r="4" spans="2:22" ht="12.7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ht="12.75" customHeight="1"/>
    <row r="6" spans="2:25" ht="22.5" customHeight="1">
      <c r="B6" s="98" t="str">
        <f>+'Adatok INPUT'!C3</f>
        <v>Egészség-vár Alapítvány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100"/>
    </row>
    <row r="7" spans="2:25" ht="2.25" customHeight="1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2:25" ht="12" customHeight="1">
      <c r="B8" s="100" t="str">
        <f>+'Adatok INPUT'!C5</f>
        <v>1172 Budapest, Pesti út 57. 2.em.9.ajtó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00"/>
    </row>
    <row r="9" ht="7.5" customHeight="1"/>
    <row r="10" spans="2:25" ht="45" customHeight="1">
      <c r="B10" s="101" t="s">
        <v>175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2:25" s="103" customFormat="1" ht="4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2:25" ht="45" customHeight="1">
      <c r="B12" s="106" t="s">
        <v>176</v>
      </c>
      <c r="D12" s="107"/>
      <c r="E12" s="108" t="str">
        <f>+'Borító - OUTPUT'!B21</f>
        <v>2009. január 01. - 2009. december 31.</v>
      </c>
      <c r="F12" s="99"/>
      <c r="G12" s="99"/>
      <c r="H12" s="99"/>
      <c r="I12" s="99"/>
      <c r="J12" s="99"/>
      <c r="K12" s="99"/>
      <c r="L12" s="99"/>
      <c r="M12" s="109"/>
      <c r="N12" s="109"/>
      <c r="O12" s="110"/>
      <c r="P12" s="110"/>
      <c r="Q12" s="110"/>
      <c r="R12" s="110"/>
      <c r="S12" s="110"/>
      <c r="T12" s="111" t="s">
        <v>177</v>
      </c>
      <c r="U12" s="96"/>
      <c r="V12" s="111"/>
      <c r="W12" s="109" t="str">
        <f>+'Adatok INPUT'!C18</f>
        <v>Éves zárómérleg</v>
      </c>
      <c r="X12" s="109"/>
      <c r="Y12" s="112"/>
    </row>
    <row r="13" ht="18.75" customHeight="1" thickBot="1">
      <c r="Y13" s="93" t="s">
        <v>178</v>
      </c>
    </row>
    <row r="14" spans="2:25" ht="31.5" customHeight="1">
      <c r="B14" s="114" t="s">
        <v>20</v>
      </c>
      <c r="C14" s="115" t="s">
        <v>179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118" t="str">
        <f>+'Adatok INPUT'!AB36</f>
        <v>Előző év</v>
      </c>
      <c r="X14" s="118" t="str">
        <f>+'Adatok INPUT'!AC36</f>
        <v>Előző év(ek) mód.</v>
      </c>
      <c r="Y14" s="208" t="str">
        <f>+'Adatok INPUT'!AD36</f>
        <v>Tárgyév</v>
      </c>
    </row>
    <row r="15" spans="2:25" ht="11.25" customHeight="1">
      <c r="B15" s="121" t="s">
        <v>180</v>
      </c>
      <c r="C15" s="99" t="s">
        <v>181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22"/>
      <c r="W15" s="123" t="s">
        <v>182</v>
      </c>
      <c r="X15" s="123" t="s">
        <v>183</v>
      </c>
      <c r="Y15" s="124" t="s">
        <v>184</v>
      </c>
    </row>
    <row r="16" spans="2:25" ht="18.75" customHeight="1">
      <c r="B16" s="125" t="str">
        <f>+'Adatok INPUT'!C37</f>
        <v>01.</v>
      </c>
      <c r="C16" s="126" t="str">
        <f>+'Adatok INPUT'!D37</f>
        <v>A.</v>
      </c>
      <c r="D16" s="127" t="str">
        <f>+'Adatok INPUT'!F37</f>
        <v>Befektetett Eszközök</v>
      </c>
      <c r="E16" s="127"/>
      <c r="F16" s="127"/>
      <c r="G16" s="127"/>
      <c r="H16" s="127"/>
      <c r="I16" s="127"/>
      <c r="J16" s="127"/>
      <c r="K16" s="127"/>
      <c r="L16" s="127"/>
      <c r="M16" s="232"/>
      <c r="N16" s="232"/>
      <c r="O16" s="232"/>
      <c r="P16" s="232"/>
      <c r="Q16" s="127"/>
      <c r="R16" s="232"/>
      <c r="S16" s="233"/>
      <c r="T16" s="232"/>
      <c r="U16" s="232"/>
      <c r="V16" s="234"/>
      <c r="W16" s="151">
        <f>'Adatok INPUT'!AB37</f>
        <v>0</v>
      </c>
      <c r="X16" s="151">
        <f>'Adatok INPUT'!AC37</f>
        <v>404</v>
      </c>
      <c r="Y16" s="152">
        <f>'Adatok INPUT'!AD37</f>
        <v>249</v>
      </c>
    </row>
    <row r="17" spans="2:25" ht="18.75" customHeight="1">
      <c r="B17" s="125" t="str">
        <f>+'Adatok INPUT'!C38</f>
        <v>02.</v>
      </c>
      <c r="C17" s="147" t="str">
        <f>+'Adatok INPUT'!D38</f>
        <v>I.</v>
      </c>
      <c r="D17" s="148" t="str">
        <f>+'Adatok INPUT'!F38</f>
        <v>Immateriális Javak</v>
      </c>
      <c r="E17" s="148"/>
      <c r="F17" s="148"/>
      <c r="G17" s="148"/>
      <c r="H17" s="148"/>
      <c r="I17" s="148"/>
      <c r="J17" s="148"/>
      <c r="K17" s="148"/>
      <c r="L17" s="148"/>
      <c r="M17" s="155"/>
      <c r="N17" s="155"/>
      <c r="O17" s="155"/>
      <c r="P17" s="155"/>
      <c r="Q17" s="155"/>
      <c r="R17" s="155"/>
      <c r="S17" s="155"/>
      <c r="T17" s="155"/>
      <c r="U17" s="155"/>
      <c r="V17" s="229"/>
      <c r="W17" s="149">
        <f>'Adatok INPUT'!AB38</f>
        <v>0</v>
      </c>
      <c r="X17" s="149">
        <f>'Adatok INPUT'!AC38</f>
        <v>0</v>
      </c>
      <c r="Y17" s="150">
        <f>'Adatok INPUT'!AD38</f>
        <v>0</v>
      </c>
    </row>
    <row r="18" spans="2:27" ht="18.75" customHeight="1">
      <c r="B18" s="125" t="str">
        <f>+'Adatok INPUT'!C39</f>
        <v>03.</v>
      </c>
      <c r="C18" s="147" t="str">
        <f>+'Adatok INPUT'!D39</f>
        <v>II.</v>
      </c>
      <c r="D18" s="148" t="str">
        <f>+'Adatok INPUT'!F39</f>
        <v>Tárgyi Eszközök</v>
      </c>
      <c r="E18" s="148"/>
      <c r="F18" s="148"/>
      <c r="G18" s="148"/>
      <c r="H18" s="148"/>
      <c r="I18" s="148"/>
      <c r="J18" s="148"/>
      <c r="K18" s="148"/>
      <c r="L18" s="148"/>
      <c r="M18" s="155"/>
      <c r="N18" s="155"/>
      <c r="O18" s="155"/>
      <c r="P18" s="155"/>
      <c r="Q18" s="155"/>
      <c r="R18" s="155"/>
      <c r="S18" s="155"/>
      <c r="T18" s="155"/>
      <c r="U18" s="155"/>
      <c r="V18" s="229"/>
      <c r="W18" s="149">
        <f>'Adatok INPUT'!AB39</f>
        <v>0</v>
      </c>
      <c r="X18" s="149">
        <f>'Adatok INPUT'!AC39</f>
        <v>404</v>
      </c>
      <c r="Y18" s="150">
        <f>'Adatok INPUT'!AD39</f>
        <v>249</v>
      </c>
      <c r="AA18" s="134"/>
    </row>
    <row r="19" spans="2:25" ht="18.75" customHeight="1">
      <c r="B19" s="125" t="str">
        <f>+'Adatok INPUT'!C40</f>
        <v>04.</v>
      </c>
      <c r="C19" s="147" t="str">
        <f>+'Adatok INPUT'!D40</f>
        <v>III.</v>
      </c>
      <c r="D19" s="148" t="str">
        <f>+'Adatok INPUT'!F40</f>
        <v>Befektetett Pénzügyi Eszközök</v>
      </c>
      <c r="E19" s="148"/>
      <c r="F19" s="148"/>
      <c r="G19" s="148"/>
      <c r="H19" s="148"/>
      <c r="I19" s="148"/>
      <c r="J19" s="148"/>
      <c r="K19" s="148"/>
      <c r="L19" s="148"/>
      <c r="M19" s="155"/>
      <c r="N19" s="155"/>
      <c r="O19" s="155"/>
      <c r="P19" s="155"/>
      <c r="Q19" s="155"/>
      <c r="R19" s="155"/>
      <c r="S19" s="155"/>
      <c r="T19" s="155"/>
      <c r="U19" s="155"/>
      <c r="V19" s="229"/>
      <c r="W19" s="149">
        <f>'Adatok INPUT'!AB40</f>
        <v>0</v>
      </c>
      <c r="X19" s="149">
        <f>'Adatok INPUT'!AC40</f>
        <v>0</v>
      </c>
      <c r="Y19" s="150">
        <f>'Adatok INPUT'!AD40</f>
        <v>0</v>
      </c>
    </row>
    <row r="20" spans="2:25" ht="18.75" customHeight="1">
      <c r="B20" s="125" t="str">
        <f>+'Adatok INPUT'!C41</f>
        <v>05.</v>
      </c>
      <c r="C20" s="126" t="str">
        <f>+'Adatok INPUT'!D41</f>
        <v>B.</v>
      </c>
      <c r="D20" s="127" t="str">
        <f>+'Adatok INPUT'!F41</f>
        <v>Forgóeszközök</v>
      </c>
      <c r="E20" s="127"/>
      <c r="F20" s="127"/>
      <c r="G20" s="127"/>
      <c r="H20" s="127"/>
      <c r="I20" s="127"/>
      <c r="J20" s="127"/>
      <c r="K20" s="127"/>
      <c r="L20" s="127"/>
      <c r="M20" s="232"/>
      <c r="N20" s="232"/>
      <c r="O20" s="232"/>
      <c r="P20" s="232"/>
      <c r="Q20" s="232"/>
      <c r="R20" s="233"/>
      <c r="S20" s="233"/>
      <c r="T20" s="232"/>
      <c r="U20" s="232"/>
      <c r="V20" s="234"/>
      <c r="W20" s="151">
        <f>'Adatok INPUT'!AB41</f>
        <v>3201</v>
      </c>
      <c r="X20" s="151">
        <f>'Adatok INPUT'!AC41</f>
        <v>0</v>
      </c>
      <c r="Y20" s="152">
        <f>'Adatok INPUT'!AD41</f>
        <v>2810</v>
      </c>
    </row>
    <row r="21" spans="2:25" ht="18.75" customHeight="1">
      <c r="B21" s="125" t="str">
        <f>+'Adatok INPUT'!C42</f>
        <v>06.</v>
      </c>
      <c r="C21" s="132" t="str">
        <f>+'Adatok INPUT'!D42</f>
        <v>I.</v>
      </c>
      <c r="D21" s="129" t="str">
        <f>+'Adatok INPUT'!F42</f>
        <v>Készletek</v>
      </c>
      <c r="E21" s="129"/>
      <c r="F21" s="129"/>
      <c r="G21" s="129"/>
      <c r="H21" s="129"/>
      <c r="I21" s="129"/>
      <c r="J21" s="129"/>
      <c r="K21" s="129"/>
      <c r="L21" s="129"/>
      <c r="M21" s="128"/>
      <c r="N21" s="128"/>
      <c r="O21" s="128"/>
      <c r="P21" s="128"/>
      <c r="Q21" s="129"/>
      <c r="R21" s="128"/>
      <c r="S21" s="128"/>
      <c r="T21" s="128"/>
      <c r="U21" s="128"/>
      <c r="V21" s="133"/>
      <c r="W21" s="230">
        <f>'Adatok INPUT'!AB42</f>
        <v>0</v>
      </c>
      <c r="X21" s="230">
        <f>'Adatok INPUT'!AC42</f>
        <v>0</v>
      </c>
      <c r="Y21" s="231">
        <f>'Adatok INPUT'!AD42</f>
        <v>0</v>
      </c>
    </row>
    <row r="22" spans="2:25" ht="18.75" customHeight="1">
      <c r="B22" s="125" t="str">
        <f>+'Adatok INPUT'!C43</f>
        <v>07.</v>
      </c>
      <c r="C22" s="132" t="str">
        <f>+'Adatok INPUT'!D43</f>
        <v>II.</v>
      </c>
      <c r="D22" s="129" t="str">
        <f>+'Adatok INPUT'!F43</f>
        <v>Követelések</v>
      </c>
      <c r="E22" s="129"/>
      <c r="F22" s="129"/>
      <c r="G22" s="129"/>
      <c r="H22" s="129"/>
      <c r="I22" s="129"/>
      <c r="J22" s="129"/>
      <c r="K22" s="129"/>
      <c r="L22" s="129"/>
      <c r="M22" s="128"/>
      <c r="N22" s="128"/>
      <c r="O22" s="128"/>
      <c r="P22" s="128"/>
      <c r="Q22" s="130"/>
      <c r="R22" s="128"/>
      <c r="S22" s="128"/>
      <c r="T22" s="128"/>
      <c r="U22" s="128"/>
      <c r="V22" s="131"/>
      <c r="W22" s="149">
        <f>'Adatok INPUT'!AB43</f>
        <v>0</v>
      </c>
      <c r="X22" s="149">
        <f>'Adatok INPUT'!AC43</f>
        <v>0</v>
      </c>
      <c r="Y22" s="150">
        <f>'Adatok INPUT'!AD43</f>
        <v>0</v>
      </c>
    </row>
    <row r="23" spans="2:25" ht="18.75" customHeight="1">
      <c r="B23" s="125" t="str">
        <f>+'Adatok INPUT'!C44</f>
        <v>08.</v>
      </c>
      <c r="C23" s="164" t="str">
        <f>+'Adatok INPUT'!D44</f>
        <v>III.</v>
      </c>
      <c r="D23" s="165" t="str">
        <f>+'Adatok INPUT'!F44</f>
        <v>Értékpapírok</v>
      </c>
      <c r="E23" s="165"/>
      <c r="F23" s="165"/>
      <c r="G23" s="165"/>
      <c r="H23" s="165"/>
      <c r="I23" s="165"/>
      <c r="J23" s="165"/>
      <c r="K23" s="165"/>
      <c r="L23" s="165"/>
      <c r="M23" s="166"/>
      <c r="N23" s="166"/>
      <c r="O23" s="166"/>
      <c r="P23" s="166"/>
      <c r="Q23" s="166"/>
      <c r="R23" s="166"/>
      <c r="S23" s="166"/>
      <c r="T23" s="166"/>
      <c r="U23" s="166"/>
      <c r="V23" s="238"/>
      <c r="W23" s="167">
        <f>'Adatok INPUT'!AB44</f>
        <v>0</v>
      </c>
      <c r="X23" s="167">
        <f>'Adatok INPUT'!AC44</f>
        <v>0</v>
      </c>
      <c r="Y23" s="168">
        <f>'Adatok INPUT'!AD44</f>
        <v>0</v>
      </c>
    </row>
    <row r="24" spans="2:25" ht="18.75" customHeight="1" thickBot="1">
      <c r="B24" s="163" t="str">
        <f>+'Adatok INPUT'!C45</f>
        <v>09.</v>
      </c>
      <c r="C24" s="322" t="str">
        <f>+'Adatok INPUT'!D45</f>
        <v>IV.</v>
      </c>
      <c r="D24" s="323" t="str">
        <f>+'Adatok INPUT'!F45</f>
        <v>Pénzeszközök</v>
      </c>
      <c r="E24" s="323"/>
      <c r="F24" s="323"/>
      <c r="G24" s="323"/>
      <c r="H24" s="323"/>
      <c r="I24" s="323"/>
      <c r="J24" s="323"/>
      <c r="K24" s="323"/>
      <c r="L24" s="323"/>
      <c r="M24" s="324"/>
      <c r="N24" s="324"/>
      <c r="O24" s="324"/>
      <c r="P24" s="324"/>
      <c r="Q24" s="324"/>
      <c r="R24" s="324"/>
      <c r="S24" s="324"/>
      <c r="T24" s="324"/>
      <c r="U24" s="324"/>
      <c r="V24" s="325"/>
      <c r="W24" s="326">
        <f>'Adatok INPUT'!AB45</f>
        <v>3201</v>
      </c>
      <c r="X24" s="326">
        <f>'Adatok INPUT'!AC45</f>
        <v>0</v>
      </c>
      <c r="Y24" s="327">
        <f>'Adatok INPUT'!AD45</f>
        <v>2810</v>
      </c>
    </row>
    <row r="25" spans="2:25" ht="22.5" customHeight="1" thickBot="1">
      <c r="B25" s="239" t="str">
        <f>+'Adatok INPUT'!C46</f>
        <v>10.</v>
      </c>
      <c r="C25" s="240" t="str">
        <f>+'Adatok INPUT'!F46</f>
        <v>ESZKÖZÖK ÖSSZESEN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2"/>
      <c r="N25" s="242"/>
      <c r="O25" s="242"/>
      <c r="P25" s="242"/>
      <c r="Q25" s="242"/>
      <c r="R25" s="242"/>
      <c r="S25" s="242"/>
      <c r="T25" s="242"/>
      <c r="U25" s="242"/>
      <c r="V25" s="243"/>
      <c r="W25" s="244">
        <f>'Adatok INPUT'!AB46</f>
        <v>3201</v>
      </c>
      <c r="X25" s="244">
        <f>'Adatok INPUT'!AC46</f>
        <v>404</v>
      </c>
      <c r="Y25" s="245">
        <f>'Adatok INPUT'!AD46</f>
        <v>3059</v>
      </c>
    </row>
    <row r="26" spans="2:25" ht="18.75" customHeight="1">
      <c r="B26" s="246" t="str">
        <f>+'Adatok INPUT'!C47</f>
        <v>11.</v>
      </c>
      <c r="C26" s="247" t="str">
        <f>+'Adatok INPUT'!D47</f>
        <v>C.</v>
      </c>
      <c r="D26" s="248" t="str">
        <f>+'Adatok INPUT'!F47</f>
        <v>Saját tőke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9"/>
      <c r="Q26" s="248"/>
      <c r="R26" s="248"/>
      <c r="S26" s="248"/>
      <c r="T26" s="248"/>
      <c r="U26" s="248"/>
      <c r="V26" s="250"/>
      <c r="W26" s="251">
        <f>'Adatok INPUT'!AB47</f>
        <v>3201</v>
      </c>
      <c r="X26" s="251">
        <f>'Adatok INPUT'!AC47</f>
        <v>404</v>
      </c>
      <c r="Y26" s="252">
        <f>'Adatok INPUT'!AD47</f>
        <v>3059</v>
      </c>
    </row>
    <row r="27" spans="2:25" ht="18.75" customHeight="1">
      <c r="B27" s="125" t="str">
        <f>+'Adatok INPUT'!C48</f>
        <v>12.</v>
      </c>
      <c r="C27" s="147" t="str">
        <f>+'Adatok INPUT'!D48</f>
        <v>I.</v>
      </c>
      <c r="D27" s="148" t="str">
        <f>+'Adatok INPUT'!F48</f>
        <v>Induló tőke / Jegyzett tőke</v>
      </c>
      <c r="E27" s="148"/>
      <c r="F27" s="148"/>
      <c r="G27" s="148"/>
      <c r="H27" s="148"/>
      <c r="I27" s="148"/>
      <c r="J27" s="148"/>
      <c r="K27" s="148"/>
      <c r="L27" s="148"/>
      <c r="M27" s="155"/>
      <c r="N27" s="148"/>
      <c r="O27" s="155"/>
      <c r="P27" s="155"/>
      <c r="Q27" s="155"/>
      <c r="R27" s="155"/>
      <c r="S27" s="155"/>
      <c r="T27" s="155"/>
      <c r="U27" s="155"/>
      <c r="V27" s="156"/>
      <c r="W27" s="230">
        <f>'Adatok INPUT'!AB48</f>
        <v>30</v>
      </c>
      <c r="X27" s="230">
        <f>'Adatok INPUT'!AC48</f>
        <v>0</v>
      </c>
      <c r="Y27" s="231">
        <f>'Adatok INPUT'!AD48</f>
        <v>30</v>
      </c>
    </row>
    <row r="28" spans="2:25" ht="18.75" customHeight="1">
      <c r="B28" s="125" t="str">
        <f>+'Adatok INPUT'!C49</f>
        <v>13.</v>
      </c>
      <c r="C28" s="130" t="str">
        <f>+'Adatok INPUT'!D49</f>
        <v>II.</v>
      </c>
      <c r="D28" s="129" t="str">
        <f>+'Adatok INPUT'!F49</f>
        <v>Tőkeváltozás / Eredmény</v>
      </c>
      <c r="E28" s="129"/>
      <c r="F28" s="129"/>
      <c r="G28" s="129"/>
      <c r="H28" s="129"/>
      <c r="I28" s="129"/>
      <c r="J28" s="129"/>
      <c r="K28" s="129"/>
      <c r="L28" s="129"/>
      <c r="M28" s="128"/>
      <c r="N28" s="128"/>
      <c r="O28" s="128"/>
      <c r="P28" s="128"/>
      <c r="Q28" s="128"/>
      <c r="R28" s="128"/>
      <c r="S28" s="128"/>
      <c r="T28" s="128"/>
      <c r="U28" s="128"/>
      <c r="V28" s="135"/>
      <c r="W28" s="230">
        <f>'Adatok INPUT'!AB49</f>
        <v>2953</v>
      </c>
      <c r="X28" s="230">
        <f>'Adatok INPUT'!AC49</f>
        <v>0</v>
      </c>
      <c r="Y28" s="231">
        <f>'Adatok INPUT'!AD49</f>
        <v>3575</v>
      </c>
    </row>
    <row r="29" spans="2:25" ht="18.75" customHeight="1">
      <c r="B29" s="125" t="str">
        <f>+'Adatok INPUT'!C50</f>
        <v>14.</v>
      </c>
      <c r="C29" s="132" t="str">
        <f>+'Adatok INPUT'!D50</f>
        <v>III.</v>
      </c>
      <c r="D29" s="129" t="str">
        <f>+'Adatok INPUT'!F50</f>
        <v>Lekötött tartalék</v>
      </c>
      <c r="E29" s="129"/>
      <c r="F29" s="129"/>
      <c r="G29" s="129"/>
      <c r="H29" s="129"/>
      <c r="I29" s="129"/>
      <c r="J29" s="129"/>
      <c r="K29" s="129"/>
      <c r="L29" s="129"/>
      <c r="M29" s="128"/>
      <c r="N29" s="128"/>
      <c r="O29" s="128"/>
      <c r="P29" s="128"/>
      <c r="Q29" s="128"/>
      <c r="R29" s="128"/>
      <c r="S29" s="128"/>
      <c r="T29" s="128"/>
      <c r="U29" s="128"/>
      <c r="V29" s="135"/>
      <c r="W29" s="230">
        <f>'Adatok INPUT'!AB50</f>
        <v>0</v>
      </c>
      <c r="X29" s="230">
        <f>'Adatok INPUT'!AC50</f>
        <v>0</v>
      </c>
      <c r="Y29" s="231">
        <f>'Adatok INPUT'!AD50</f>
        <v>0</v>
      </c>
    </row>
    <row r="30" spans="2:25" ht="18.75" customHeight="1">
      <c r="B30" s="125" t="str">
        <f>+'Adatok INPUT'!C51</f>
        <v>15.</v>
      </c>
      <c r="C30" s="132" t="str">
        <f>+'Adatok INPUT'!D51</f>
        <v>IV.</v>
      </c>
      <c r="D30" s="129" t="str">
        <f>+'Adatok INPUT'!F51</f>
        <v>Tárgyévi eredmény alaptevékenységből</v>
      </c>
      <c r="E30" s="129"/>
      <c r="F30" s="129"/>
      <c r="G30" s="129"/>
      <c r="H30" s="129"/>
      <c r="I30" s="129"/>
      <c r="J30" s="129"/>
      <c r="K30" s="129"/>
      <c r="L30" s="129"/>
      <c r="M30" s="128"/>
      <c r="N30" s="128"/>
      <c r="O30" s="128"/>
      <c r="P30" s="128"/>
      <c r="Q30" s="128"/>
      <c r="R30" s="128"/>
      <c r="S30" s="128"/>
      <c r="T30" s="128"/>
      <c r="U30" s="128"/>
      <c r="V30" s="133"/>
      <c r="W30" s="230">
        <f>'Adatok INPUT'!AB51</f>
        <v>218</v>
      </c>
      <c r="X30" s="230">
        <f>'Adatok INPUT'!AC51</f>
        <v>404</v>
      </c>
      <c r="Y30" s="231">
        <f>'Adatok INPUT'!AD51</f>
        <v>-546</v>
      </c>
    </row>
    <row r="31" spans="2:25" ht="18.75" customHeight="1">
      <c r="B31" s="125" t="str">
        <f>+'Adatok INPUT'!C52</f>
        <v>16.</v>
      </c>
      <c r="C31" s="130" t="str">
        <f>+'Adatok INPUT'!D52</f>
        <v>V.</v>
      </c>
      <c r="D31" s="129" t="str">
        <f>+'Adatok INPUT'!F52</f>
        <v>Tárgyévi eredmény vállalkozási tevékenységből</v>
      </c>
      <c r="E31" s="129"/>
      <c r="F31" s="129"/>
      <c r="G31" s="129"/>
      <c r="H31" s="129"/>
      <c r="I31" s="129"/>
      <c r="J31" s="129"/>
      <c r="K31" s="129"/>
      <c r="L31" s="129"/>
      <c r="M31" s="128"/>
      <c r="N31" s="128"/>
      <c r="O31" s="128"/>
      <c r="P31" s="128"/>
      <c r="Q31" s="128"/>
      <c r="R31" s="128"/>
      <c r="S31" s="128"/>
      <c r="T31" s="128"/>
      <c r="U31" s="128"/>
      <c r="V31" s="133"/>
      <c r="W31" s="230">
        <f>'Adatok INPUT'!AB52</f>
        <v>0</v>
      </c>
      <c r="X31" s="230">
        <f>'Adatok INPUT'!AC52</f>
        <v>0</v>
      </c>
      <c r="Y31" s="231">
        <f>'Adatok INPUT'!AD52</f>
        <v>0</v>
      </c>
    </row>
    <row r="32" spans="2:27" ht="18.75" customHeight="1">
      <c r="B32" s="125" t="str">
        <f>+'Adatok INPUT'!C53</f>
        <v>17.</v>
      </c>
      <c r="C32" s="233" t="str">
        <f>+'Adatok INPUT'!D53</f>
        <v>D.</v>
      </c>
      <c r="D32" s="127" t="str">
        <f>+'Adatok INPUT'!F53</f>
        <v>Tartalék</v>
      </c>
      <c r="E32" s="127"/>
      <c r="F32" s="127"/>
      <c r="G32" s="127"/>
      <c r="H32" s="127"/>
      <c r="I32" s="127"/>
      <c r="J32" s="127"/>
      <c r="K32" s="127"/>
      <c r="L32" s="127"/>
      <c r="M32" s="232"/>
      <c r="N32" s="232"/>
      <c r="O32" s="232"/>
      <c r="P32" s="232"/>
      <c r="Q32" s="127"/>
      <c r="R32" s="232"/>
      <c r="S32" s="232"/>
      <c r="T32" s="232"/>
      <c r="U32" s="232"/>
      <c r="V32" s="237"/>
      <c r="W32" s="235">
        <f>'Adatok INPUT'!AB53</f>
        <v>0</v>
      </c>
      <c r="X32" s="235">
        <f>'Adatok INPUT'!AC53</f>
        <v>0</v>
      </c>
      <c r="Y32" s="236">
        <f>'Adatok INPUT'!AD53</f>
        <v>0</v>
      </c>
      <c r="AA32" s="136"/>
    </row>
    <row r="33" spans="2:25" ht="18.75" customHeight="1">
      <c r="B33" s="125" t="str">
        <f>+'Adatok INPUT'!C54</f>
        <v>18.</v>
      </c>
      <c r="C33" s="126" t="str">
        <f>+'Adatok INPUT'!D54</f>
        <v>E.</v>
      </c>
      <c r="D33" s="127" t="str">
        <f>+'Adatok INPUT'!F54</f>
        <v>Céltartalékok</v>
      </c>
      <c r="E33" s="127"/>
      <c r="F33" s="127"/>
      <c r="G33" s="127"/>
      <c r="H33" s="127"/>
      <c r="I33" s="127"/>
      <c r="J33" s="127"/>
      <c r="K33" s="127"/>
      <c r="L33" s="127"/>
      <c r="M33" s="232"/>
      <c r="N33" s="232"/>
      <c r="O33" s="232"/>
      <c r="P33" s="232"/>
      <c r="Q33" s="232"/>
      <c r="R33" s="232"/>
      <c r="S33" s="232"/>
      <c r="T33" s="232"/>
      <c r="U33" s="232"/>
      <c r="V33" s="237"/>
      <c r="W33" s="235">
        <f>'Adatok INPUT'!AB54</f>
        <v>0</v>
      </c>
      <c r="X33" s="235">
        <f>'Adatok INPUT'!AC54</f>
        <v>0</v>
      </c>
      <c r="Y33" s="236">
        <f>'Adatok INPUT'!AD54</f>
        <v>0</v>
      </c>
    </row>
    <row r="34" spans="2:25" ht="18.75" customHeight="1">
      <c r="B34" s="125" t="str">
        <f>+'Adatok INPUT'!C55</f>
        <v>19.</v>
      </c>
      <c r="C34" s="126" t="str">
        <f>+'Adatok INPUT'!D55</f>
        <v>F.</v>
      </c>
      <c r="D34" s="127" t="str">
        <f>+'Adatok INPUT'!F55</f>
        <v>Kötelezettségek</v>
      </c>
      <c r="E34" s="127"/>
      <c r="F34" s="127"/>
      <c r="G34" s="127"/>
      <c r="H34" s="127"/>
      <c r="I34" s="127"/>
      <c r="J34" s="127"/>
      <c r="K34" s="127"/>
      <c r="L34" s="127"/>
      <c r="M34" s="232"/>
      <c r="N34" s="232"/>
      <c r="O34" s="232"/>
      <c r="P34" s="127"/>
      <c r="Q34" s="232"/>
      <c r="R34" s="232"/>
      <c r="S34" s="232"/>
      <c r="T34" s="232"/>
      <c r="U34" s="232"/>
      <c r="V34" s="237"/>
      <c r="W34" s="235">
        <f>'Adatok INPUT'!AB55</f>
        <v>0</v>
      </c>
      <c r="X34" s="235">
        <f>'Adatok INPUT'!AC55</f>
        <v>0</v>
      </c>
      <c r="Y34" s="236">
        <f>'Adatok INPUT'!AD55</f>
        <v>0</v>
      </c>
    </row>
    <row r="35" spans="2:29" ht="18.75" customHeight="1">
      <c r="B35" s="125" t="str">
        <f>+'Adatok INPUT'!C56</f>
        <v>20.</v>
      </c>
      <c r="C35" s="132" t="str">
        <f>+'Adatok INPUT'!D56</f>
        <v>I.</v>
      </c>
      <c r="D35" s="129" t="str">
        <f>+'Adatok INPUT'!F56</f>
        <v>Hosszú lejáratú kötelezettségek</v>
      </c>
      <c r="E35" s="129"/>
      <c r="F35" s="129"/>
      <c r="G35" s="129"/>
      <c r="H35" s="129"/>
      <c r="I35" s="129"/>
      <c r="J35" s="129"/>
      <c r="K35" s="129"/>
      <c r="L35" s="129"/>
      <c r="M35" s="128"/>
      <c r="N35" s="128"/>
      <c r="O35" s="128"/>
      <c r="P35" s="128"/>
      <c r="Q35" s="130"/>
      <c r="R35" s="128"/>
      <c r="S35" s="128"/>
      <c r="T35" s="128"/>
      <c r="U35" s="128"/>
      <c r="V35" s="131"/>
      <c r="W35" s="149">
        <f>'Adatok INPUT'!AB56</f>
        <v>0</v>
      </c>
      <c r="X35" s="149">
        <f>'Adatok INPUT'!AC56</f>
        <v>0</v>
      </c>
      <c r="Y35" s="150">
        <f>'Adatok INPUT'!AD56</f>
        <v>0</v>
      </c>
      <c r="AC35" s="137"/>
    </row>
    <row r="36" spans="2:25" ht="18.75" customHeight="1" thickBot="1">
      <c r="B36" s="163" t="str">
        <f>+'Adatok INPUT'!C57</f>
        <v>21.</v>
      </c>
      <c r="C36" s="164" t="str">
        <f>+'Adatok INPUT'!D57</f>
        <v>II.</v>
      </c>
      <c r="D36" s="165" t="str">
        <f>+'Adatok INPUT'!F57</f>
        <v>Rövid lejáratú kötelezettségek</v>
      </c>
      <c r="E36" s="165"/>
      <c r="F36" s="165"/>
      <c r="G36" s="165"/>
      <c r="H36" s="165"/>
      <c r="I36" s="165"/>
      <c r="J36" s="165"/>
      <c r="K36" s="165"/>
      <c r="L36" s="165"/>
      <c r="M36" s="166"/>
      <c r="N36" s="166"/>
      <c r="O36" s="166"/>
      <c r="P36" s="166"/>
      <c r="Q36" s="166"/>
      <c r="R36" s="166"/>
      <c r="S36" s="166"/>
      <c r="T36" s="166"/>
      <c r="U36" s="166"/>
      <c r="V36" s="238"/>
      <c r="W36" s="167">
        <f>'Adatok INPUT'!AB57</f>
        <v>0</v>
      </c>
      <c r="X36" s="167">
        <f>'Adatok INPUT'!AC57</f>
        <v>0</v>
      </c>
      <c r="Y36" s="168">
        <f>'Adatok INPUT'!AD57</f>
        <v>0</v>
      </c>
    </row>
    <row r="37" spans="2:25" ht="22.5" customHeight="1" thickBot="1">
      <c r="B37" s="239" t="str">
        <f>+'Adatok INPUT'!C58</f>
        <v>22.</v>
      </c>
      <c r="C37" s="240" t="str">
        <f>+'Adatok INPUT'!F58</f>
        <v>FORRÁSOK ÖSSZESEN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2"/>
      <c r="O37" s="242"/>
      <c r="P37" s="242"/>
      <c r="Q37" s="242"/>
      <c r="R37" s="242"/>
      <c r="S37" s="242"/>
      <c r="T37" s="253"/>
      <c r="U37" s="242"/>
      <c r="V37" s="254"/>
      <c r="W37" s="161">
        <f>'Adatok INPUT'!AB58</f>
        <v>3201</v>
      </c>
      <c r="X37" s="161">
        <f>'Adatok INPUT'!AC58</f>
        <v>404</v>
      </c>
      <c r="Y37" s="162">
        <f>'Adatok INPUT'!AD58</f>
        <v>3059</v>
      </c>
    </row>
    <row r="38" spans="2:25" ht="18" customHeight="1">
      <c r="B38" s="224"/>
      <c r="C38" s="225"/>
      <c r="D38" s="226"/>
      <c r="E38" s="226"/>
      <c r="F38" s="226"/>
      <c r="G38" s="226"/>
      <c r="H38" s="226"/>
      <c r="I38" s="226"/>
      <c r="J38" s="226"/>
      <c r="K38" s="226"/>
      <c r="L38" s="226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8"/>
      <c r="X38" s="228"/>
      <c r="Y38" s="228"/>
    </row>
    <row r="39" spans="2:25" ht="18" customHeight="1">
      <c r="B39" s="220"/>
      <c r="C39" s="221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22"/>
      <c r="W39" s="223"/>
      <c r="X39" s="223"/>
      <c r="Y39" s="223"/>
    </row>
    <row r="40" spans="2:25" ht="24" customHeight="1">
      <c r="B40" s="220"/>
      <c r="C40" s="221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22"/>
      <c r="W40" s="223"/>
      <c r="X40" s="223"/>
      <c r="Y40" s="223"/>
    </row>
    <row r="41" ht="47.25" customHeight="1"/>
    <row r="42" ht="27" customHeight="1"/>
    <row r="43" spans="2:25" ht="12.75">
      <c r="B43" s="93" t="s">
        <v>185</v>
      </c>
      <c r="C43" s="107" t="str">
        <f>+'Borító - OUTPUT'!D29</f>
        <v>Budapest, 2010. május 31.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38" t="s">
        <v>173</v>
      </c>
      <c r="V43" s="138"/>
      <c r="W43" s="107"/>
      <c r="X43" s="107"/>
      <c r="Y43" s="107"/>
    </row>
    <row r="44" spans="23:25" ht="12.75">
      <c r="W44" s="96" t="str">
        <f>+'Borító - OUTPUT'!W30</f>
        <v>a társadalmi szrevezet vezetője (képviselője)</v>
      </c>
      <c r="X44" s="96"/>
      <c r="Y44" s="96"/>
    </row>
    <row r="45" spans="23:25" ht="12.75">
      <c r="W45" s="96"/>
      <c r="X45" s="96"/>
      <c r="Y45" s="96"/>
    </row>
    <row r="46" spans="2:25" ht="10.5" customHeight="1">
      <c r="B46" s="207" t="str">
        <f>+'Borító - OUTPUT'!B32</f>
        <v>Az adatok</v>
      </c>
      <c r="W46" s="96"/>
      <c r="X46" s="96"/>
      <c r="Y46" s="96"/>
    </row>
    <row r="47" spans="2:25" ht="10.5" customHeight="1">
      <c r="B47" s="207" t="str">
        <f>+'Borító - OUTPUT'!B33</f>
        <v>könyvvizsgálattal</v>
      </c>
      <c r="W47" s="96"/>
      <c r="X47" s="96"/>
      <c r="Y47" s="96"/>
    </row>
    <row r="48" spans="2:25" ht="10.5" customHeight="1">
      <c r="B48" s="207" t="str">
        <f>+'Borító - OUTPUT'!B34</f>
        <v>nincsenek alátámasztva!</v>
      </c>
      <c r="W48" s="96"/>
      <c r="X48" s="96"/>
      <c r="Y48" s="96"/>
    </row>
    <row r="49" spans="2:25" ht="12.75">
      <c r="B49" s="207"/>
      <c r="T49" s="139"/>
      <c r="W49" s="140"/>
      <c r="X49" s="140"/>
      <c r="Y49" s="140"/>
    </row>
    <row r="50" spans="2:25" ht="12.75">
      <c r="B50" s="207"/>
      <c r="W50" s="140"/>
      <c r="X50" s="140"/>
      <c r="Y50" s="140"/>
    </row>
    <row r="51" ht="12.75">
      <c r="B51" s="207"/>
    </row>
  </sheetData>
  <sheetProtection sheet="1" objects="1" scenarios="1"/>
  <printOptions/>
  <pageMargins left="0.4724409448818898" right="0.31496062992125984" top="0.6299212598425197" bottom="0.7480314960629921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2"/>
  <sheetViews>
    <sheetView showGridLines="0" zoomScale="90" zoomScaleNormal="90" zoomScalePageLayoutView="0" workbookViewId="0" topLeftCell="D13">
      <selection activeCell="W34" sqref="W34"/>
    </sheetView>
  </sheetViews>
  <sheetFormatPr defaultColWidth="9.00390625" defaultRowHeight="12.75"/>
  <cols>
    <col min="1" max="1" width="1.625" style="93" customWidth="1"/>
    <col min="2" max="2" width="5.125" style="93" customWidth="1"/>
    <col min="3" max="22" width="3.375" style="93" customWidth="1"/>
    <col min="23" max="25" width="14.25390625" style="93" customWidth="1"/>
    <col min="26" max="16384" width="9.125" style="93" customWidth="1"/>
  </cols>
  <sheetData>
    <row r="1" spans="2:25" ht="12.75">
      <c r="B1" s="94"/>
      <c r="C1" s="141">
        <f>+'Adatok INPUT'!C7</f>
        <v>1</v>
      </c>
      <c r="D1" s="142">
        <f>+'Adatok INPUT'!D7</f>
        <v>8</v>
      </c>
      <c r="E1" s="142">
        <f>+'Adatok INPUT'!E7</f>
        <v>0</v>
      </c>
      <c r="F1" s="142">
        <f>+'Adatok INPUT'!F7</f>
        <v>7</v>
      </c>
      <c r="G1" s="142">
        <f>+'Adatok INPUT'!G7</f>
        <v>5</v>
      </c>
      <c r="H1" s="142">
        <f>+'Adatok INPUT'!H7</f>
        <v>9</v>
      </c>
      <c r="I1" s="142">
        <f>+'Adatok INPUT'!I7</f>
        <v>6</v>
      </c>
      <c r="J1" s="143">
        <f>+'Adatok INPUT'!J7</f>
        <v>2</v>
      </c>
      <c r="K1" s="144" t="str">
        <f>+'Adatok INPUT'!K7</f>
        <v>-</v>
      </c>
      <c r="L1" s="145">
        <f>+'Adatok INPUT'!L7</f>
        <v>9</v>
      </c>
      <c r="M1" s="142">
        <f>+'Adatok INPUT'!M7</f>
        <v>4</v>
      </c>
      <c r="N1" s="142">
        <f>+'Adatok INPUT'!N7</f>
        <v>9</v>
      </c>
      <c r="O1" s="143">
        <f>+'Adatok INPUT'!O7</f>
        <v>9</v>
      </c>
      <c r="P1" s="144" t="str">
        <f>+'Adatok INPUT'!P7</f>
        <v>-</v>
      </c>
      <c r="Q1" s="145">
        <f>+'Adatok INPUT'!Q7</f>
        <v>5</v>
      </c>
      <c r="R1" s="142">
        <f>+'Adatok INPUT'!R7</f>
        <v>6</v>
      </c>
      <c r="S1" s="143">
        <f>+'Adatok INPUT'!S7</f>
        <v>9</v>
      </c>
      <c r="T1" s="144" t="str">
        <f>+'Adatok INPUT'!T7</f>
        <v>-</v>
      </c>
      <c r="U1" s="145">
        <f>+'Adatok INPUT'!U7</f>
        <v>0</v>
      </c>
      <c r="V1" s="146">
        <f>+'Adatok INPUT'!V7</f>
        <v>1</v>
      </c>
      <c r="Y1" s="95">
        <f>+'Adatok INPUT'!C12</f>
        <v>2009</v>
      </c>
    </row>
    <row r="2" spans="2:22" ht="12.75">
      <c r="B2" s="94"/>
      <c r="C2" s="94" t="str">
        <f>+'Borító - OUTPUT'!B2</f>
        <v>Statisztikai számjel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7"/>
    </row>
    <row r="4" spans="2:22" ht="3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ht="12.75" customHeight="1" hidden="1"/>
    <row r="6" spans="2:25" ht="22.5" customHeight="1">
      <c r="B6" s="98" t="str">
        <f>+'Adatok INPUT'!C3</f>
        <v>Egészség-vár Alapítvány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100"/>
    </row>
    <row r="7" spans="2:25" ht="2.25" customHeight="1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2:25" ht="12" customHeight="1">
      <c r="B8" s="100" t="str">
        <f>+'Adatok INPUT'!C5</f>
        <v>1172 Budapest, Pesti út 57. 2.em.9.ajtó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00"/>
    </row>
    <row r="9" ht="15.75" customHeight="1"/>
    <row r="10" spans="2:25" ht="45" customHeight="1">
      <c r="B10" s="101" t="s">
        <v>186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2:25" s="103" customFormat="1" ht="25.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2:25" ht="32.25" customHeight="1">
      <c r="B12" s="153" t="s">
        <v>176</v>
      </c>
      <c r="C12" s="107"/>
      <c r="D12" s="107"/>
      <c r="E12" s="108"/>
      <c r="F12" s="99"/>
      <c r="G12" s="99"/>
      <c r="H12" s="99"/>
      <c r="I12" s="99"/>
      <c r="J12" s="99"/>
      <c r="K12" s="99"/>
      <c r="L12" s="99"/>
      <c r="M12" s="109"/>
      <c r="N12" s="109"/>
      <c r="O12" s="109"/>
      <c r="P12" s="109"/>
      <c r="Q12" s="109"/>
      <c r="R12" s="109"/>
      <c r="S12" s="109"/>
      <c r="T12" s="99"/>
      <c r="U12" s="99"/>
      <c r="V12" s="99"/>
      <c r="W12" s="109"/>
      <c r="X12" s="109"/>
      <c r="Y12" s="154" t="str">
        <f>+'Borító - OUTPUT'!B21</f>
        <v>2009. január 01. - 2009. december 31.</v>
      </c>
    </row>
    <row r="13" ht="18.75" customHeight="1" thickBot="1">
      <c r="Y13" s="113" t="str">
        <f>+'Mérleg - OUTPUT'!Y13</f>
        <v>adatok E Ft-ban</v>
      </c>
    </row>
    <row r="14" spans="2:25" ht="31.5" customHeight="1">
      <c r="B14" s="114" t="s">
        <v>20</v>
      </c>
      <c r="C14" s="115" t="str">
        <f>+'Mérleg - OUTPUT'!C14</f>
        <v>A tétel megnevezése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118" t="str">
        <f>+'Mérleg - OUTPUT'!W14</f>
        <v>Előző év</v>
      </c>
      <c r="X14" s="119" t="str">
        <f>+'Mérleg - OUTPUT'!X14</f>
        <v>Előző év(ek) mód.</v>
      </c>
      <c r="Y14" s="120" t="str">
        <f>+'Mérleg - OUTPUT'!Y14</f>
        <v>Tárgyév</v>
      </c>
    </row>
    <row r="15" spans="2:25" ht="11.25" customHeight="1" thickBot="1">
      <c r="B15" s="157" t="s">
        <v>180</v>
      </c>
      <c r="C15" s="111" t="s">
        <v>181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58"/>
      <c r="W15" s="159" t="s">
        <v>182</v>
      </c>
      <c r="X15" s="159" t="s">
        <v>183</v>
      </c>
      <c r="Y15" s="160" t="s">
        <v>184</v>
      </c>
    </row>
    <row r="16" spans="2:25" ht="15.75" customHeight="1" thickBot="1">
      <c r="B16" s="292" t="s">
        <v>28</v>
      </c>
      <c r="C16" s="318" t="str">
        <f>+'Adatok INPUT'!C65</f>
        <v>A.</v>
      </c>
      <c r="D16" s="312" t="str">
        <f>'Adatok INPUT'!F65</f>
        <v>Összes közhasznú tevékenység bevétele (I+II) </v>
      </c>
      <c r="E16" s="312"/>
      <c r="F16" s="312"/>
      <c r="G16" s="312"/>
      <c r="H16" s="312"/>
      <c r="I16" s="312"/>
      <c r="J16" s="312"/>
      <c r="K16" s="312"/>
      <c r="L16" s="312"/>
      <c r="M16" s="313"/>
      <c r="N16" s="313"/>
      <c r="O16" s="313"/>
      <c r="P16" s="313"/>
      <c r="Q16" s="312"/>
      <c r="R16" s="313"/>
      <c r="S16" s="314"/>
      <c r="T16" s="313"/>
      <c r="U16" s="313"/>
      <c r="V16" s="315"/>
      <c r="W16" s="316">
        <f>'Adatok INPUT'!AB65</f>
        <v>3366</v>
      </c>
      <c r="X16" s="316">
        <f>'Adatok INPUT'!AC65</f>
        <v>0</v>
      </c>
      <c r="Y16" s="317">
        <f>'Adatok INPUT'!AD65</f>
        <v>1950</v>
      </c>
    </row>
    <row r="17" spans="2:25" ht="15.75" customHeight="1">
      <c r="B17" s="276" t="s">
        <v>33</v>
      </c>
      <c r="C17" s="309">
        <f>+'Adatok INPUT'!C66</f>
        <v>0</v>
      </c>
      <c r="D17" s="278" t="str">
        <f>+'Adatok INPUT'!D66</f>
        <v>I.</v>
      </c>
      <c r="E17" s="278" t="str">
        <f>'Adatok INPUT'!F66</f>
        <v>Pénzügyileg rendezett bevételek (1+2+3+4+5) </v>
      </c>
      <c r="F17" s="278"/>
      <c r="G17" s="278"/>
      <c r="H17" s="278"/>
      <c r="I17" s="278"/>
      <c r="J17" s="278"/>
      <c r="K17" s="278"/>
      <c r="L17" s="278"/>
      <c r="M17" s="279"/>
      <c r="N17" s="279"/>
      <c r="O17" s="279"/>
      <c r="P17" s="279"/>
      <c r="Q17" s="278"/>
      <c r="R17" s="279"/>
      <c r="S17" s="280"/>
      <c r="T17" s="279"/>
      <c r="U17" s="279"/>
      <c r="V17" s="281"/>
      <c r="W17" s="282">
        <f>'Adatok INPUT'!AB66</f>
        <v>3366</v>
      </c>
      <c r="X17" s="282">
        <f>'Adatok INPUT'!AC66</f>
        <v>0</v>
      </c>
      <c r="Y17" s="283">
        <f>'Adatok INPUT'!AD66</f>
        <v>1950</v>
      </c>
    </row>
    <row r="18" spans="2:25" ht="15.75" customHeight="1">
      <c r="B18" s="276" t="s">
        <v>38</v>
      </c>
      <c r="C18" s="308">
        <f>+'Adatok INPUT'!C67</f>
        <v>0</v>
      </c>
      <c r="D18" s="270">
        <f>+'Adatok INPUT'!D67</f>
        <v>0</v>
      </c>
      <c r="E18" s="270" t="str">
        <f>'Adatok INPUT'!E67</f>
        <v>1.</v>
      </c>
      <c r="F18" s="270" t="str">
        <f>'Adatok INPUT'!F67</f>
        <v>Közhasznú célú működésre kapott támogatás </v>
      </c>
      <c r="G18" s="270"/>
      <c r="H18" s="270"/>
      <c r="I18" s="270"/>
      <c r="J18" s="270"/>
      <c r="K18" s="270"/>
      <c r="L18" s="270"/>
      <c r="M18" s="271"/>
      <c r="N18" s="271"/>
      <c r="O18" s="271"/>
      <c r="P18" s="271"/>
      <c r="Q18" s="270"/>
      <c r="R18" s="271"/>
      <c r="S18" s="272"/>
      <c r="T18" s="271"/>
      <c r="U18" s="271"/>
      <c r="V18" s="273"/>
      <c r="W18" s="274">
        <f>'Adatok INPUT'!AB67</f>
        <v>1379</v>
      </c>
      <c r="X18" s="274">
        <f>'Adatok INPUT'!AC67</f>
        <v>0</v>
      </c>
      <c r="Y18" s="275">
        <f>'Adatok INPUT'!AD67</f>
        <v>359</v>
      </c>
    </row>
    <row r="19" spans="2:25" ht="15.75" customHeight="1">
      <c r="B19" s="276" t="s">
        <v>43</v>
      </c>
      <c r="C19" s="308">
        <f>+'Adatok INPUT'!C68</f>
        <v>0</v>
      </c>
      <c r="D19" s="270">
        <f>+'Adatok INPUT'!D68</f>
        <v>0</v>
      </c>
      <c r="E19" s="270" t="str">
        <f>'Adatok INPUT'!E68</f>
        <v>a)</v>
      </c>
      <c r="F19" s="270" t="str">
        <f>'Adatok INPUT'!F68</f>
        <v>alapítótól </v>
      </c>
      <c r="G19" s="270"/>
      <c r="H19" s="270"/>
      <c r="I19" s="270"/>
      <c r="J19" s="270"/>
      <c r="K19" s="270"/>
      <c r="L19" s="270"/>
      <c r="M19" s="271"/>
      <c r="N19" s="271"/>
      <c r="O19" s="271"/>
      <c r="P19" s="271"/>
      <c r="Q19" s="270"/>
      <c r="R19" s="271"/>
      <c r="S19" s="272"/>
      <c r="T19" s="271"/>
      <c r="U19" s="271"/>
      <c r="V19" s="273"/>
      <c r="W19" s="274">
        <f>'Adatok INPUT'!AB68</f>
        <v>0</v>
      </c>
      <c r="X19" s="274">
        <f>'Adatok INPUT'!AC68</f>
        <v>0</v>
      </c>
      <c r="Y19" s="275">
        <f>'Adatok INPUT'!AD68</f>
        <v>0</v>
      </c>
    </row>
    <row r="20" spans="2:25" ht="15.75" customHeight="1">
      <c r="B20" s="276" t="s">
        <v>48</v>
      </c>
      <c r="C20" s="308">
        <f>+'Adatok INPUT'!C69</f>
        <v>0</v>
      </c>
      <c r="D20" s="270">
        <f>+'Adatok INPUT'!D69</f>
        <v>0</v>
      </c>
      <c r="E20" s="270" t="str">
        <f>'Adatok INPUT'!E69</f>
        <v>b)</v>
      </c>
      <c r="F20" s="270" t="str">
        <f>'Adatok INPUT'!F69</f>
        <v>központi költségvetésből </v>
      </c>
      <c r="G20" s="270"/>
      <c r="H20" s="270"/>
      <c r="I20" s="270"/>
      <c r="J20" s="270"/>
      <c r="K20" s="270"/>
      <c r="L20" s="270"/>
      <c r="M20" s="271"/>
      <c r="N20" s="271"/>
      <c r="O20" s="271"/>
      <c r="P20" s="271"/>
      <c r="Q20" s="270"/>
      <c r="R20" s="271"/>
      <c r="S20" s="272"/>
      <c r="T20" s="271"/>
      <c r="U20" s="271"/>
      <c r="V20" s="273"/>
      <c r="W20" s="274">
        <f>'Adatok INPUT'!AB69</f>
        <v>756</v>
      </c>
      <c r="X20" s="274">
        <f>'Adatok INPUT'!AC69</f>
        <v>0</v>
      </c>
      <c r="Y20" s="275">
        <f>'Adatok INPUT'!AD69</f>
        <v>359</v>
      </c>
    </row>
    <row r="21" spans="2:25" ht="15.75" customHeight="1">
      <c r="B21" s="276" t="s">
        <v>53</v>
      </c>
      <c r="C21" s="308">
        <f>+'Adatok INPUT'!C70</f>
        <v>0</v>
      </c>
      <c r="D21" s="270">
        <f>+'Adatok INPUT'!D70</f>
        <v>0</v>
      </c>
      <c r="E21" s="270" t="str">
        <f>'Adatok INPUT'!E70</f>
        <v>c)</v>
      </c>
      <c r="F21" s="270" t="str">
        <f>'Adatok INPUT'!F70</f>
        <v>helyi önkormányzattól </v>
      </c>
      <c r="G21" s="270"/>
      <c r="H21" s="270"/>
      <c r="I21" s="270"/>
      <c r="J21" s="270"/>
      <c r="K21" s="270"/>
      <c r="L21" s="270"/>
      <c r="M21" s="271"/>
      <c r="N21" s="271"/>
      <c r="O21" s="271"/>
      <c r="P21" s="271"/>
      <c r="Q21" s="270"/>
      <c r="R21" s="271"/>
      <c r="S21" s="272"/>
      <c r="T21" s="271"/>
      <c r="U21" s="271"/>
      <c r="V21" s="273"/>
      <c r="W21" s="274">
        <f>'Adatok INPUT'!AB70</f>
        <v>0</v>
      </c>
      <c r="X21" s="274">
        <f>'Adatok INPUT'!AC70</f>
        <v>0</v>
      </c>
      <c r="Y21" s="275">
        <f>'Adatok INPUT'!AD70</f>
        <v>0</v>
      </c>
    </row>
    <row r="22" spans="2:25" ht="15.75" customHeight="1">
      <c r="B22" s="276" t="s">
        <v>57</v>
      </c>
      <c r="C22" s="308">
        <f>+'Adatok INPUT'!C71</f>
        <v>0</v>
      </c>
      <c r="D22" s="270">
        <f>+'Adatok INPUT'!D71</f>
        <v>0</v>
      </c>
      <c r="E22" s="270" t="str">
        <f>'Adatok INPUT'!E71</f>
        <v>d)</v>
      </c>
      <c r="F22" s="270" t="str">
        <f>'Adatok INPUT'!F71</f>
        <v>egyéb </v>
      </c>
      <c r="G22" s="270"/>
      <c r="H22" s="270"/>
      <c r="I22" s="270"/>
      <c r="J22" s="270"/>
      <c r="K22" s="270"/>
      <c r="L22" s="270"/>
      <c r="M22" s="271"/>
      <c r="N22" s="271"/>
      <c r="O22" s="271"/>
      <c r="P22" s="271"/>
      <c r="Q22" s="270"/>
      <c r="R22" s="271"/>
      <c r="S22" s="272"/>
      <c r="T22" s="271"/>
      <c r="U22" s="271"/>
      <c r="V22" s="273"/>
      <c r="W22" s="274">
        <f>'Adatok INPUT'!AB71</f>
        <v>623</v>
      </c>
      <c r="X22" s="274">
        <f>'Adatok INPUT'!AC71</f>
        <v>0</v>
      </c>
      <c r="Y22" s="275">
        <f>'Adatok INPUT'!AD71</f>
        <v>0</v>
      </c>
    </row>
    <row r="23" spans="2:25" ht="15.75" customHeight="1">
      <c r="B23" s="276" t="s">
        <v>61</v>
      </c>
      <c r="C23" s="308">
        <f>+'Adatok INPUT'!C72</f>
        <v>0</v>
      </c>
      <c r="D23" s="270">
        <f>+'Adatok INPUT'!D72</f>
        <v>0</v>
      </c>
      <c r="E23" s="270" t="str">
        <f>'Adatok INPUT'!E72</f>
        <v>2.</v>
      </c>
      <c r="F23" s="270" t="str">
        <f>'Adatok INPUT'!F72</f>
        <v>Pályázati úton elnyert támogatás </v>
      </c>
      <c r="G23" s="270"/>
      <c r="H23" s="270"/>
      <c r="I23" s="270"/>
      <c r="J23" s="270"/>
      <c r="K23" s="270"/>
      <c r="L23" s="270"/>
      <c r="M23" s="271"/>
      <c r="N23" s="271"/>
      <c r="O23" s="271"/>
      <c r="P23" s="271"/>
      <c r="Q23" s="270"/>
      <c r="R23" s="271"/>
      <c r="S23" s="272"/>
      <c r="T23" s="271"/>
      <c r="U23" s="271"/>
      <c r="V23" s="273"/>
      <c r="W23" s="274">
        <f>'Adatok INPUT'!AB72</f>
        <v>350</v>
      </c>
      <c r="X23" s="274">
        <f>'Adatok INPUT'!AC72</f>
        <v>0</v>
      </c>
      <c r="Y23" s="275">
        <f>'Adatok INPUT'!AD72</f>
        <v>245</v>
      </c>
    </row>
    <row r="24" spans="2:25" ht="15.75" customHeight="1">
      <c r="B24" s="276" t="s">
        <v>65</v>
      </c>
      <c r="C24" s="308">
        <f>+'Adatok INPUT'!C73</f>
        <v>0</v>
      </c>
      <c r="D24" s="270">
        <f>+'Adatok INPUT'!D73</f>
        <v>0</v>
      </c>
      <c r="E24" s="270" t="str">
        <f>'Adatok INPUT'!E73</f>
        <v>3.</v>
      </c>
      <c r="F24" s="270" t="str">
        <f>'Adatok INPUT'!F73</f>
        <v>Közhasznú tevékenységből származó bevétel </v>
      </c>
      <c r="G24" s="270"/>
      <c r="H24" s="270"/>
      <c r="I24" s="270"/>
      <c r="J24" s="270"/>
      <c r="K24" s="270"/>
      <c r="L24" s="270"/>
      <c r="M24" s="271"/>
      <c r="N24" s="271"/>
      <c r="O24" s="271"/>
      <c r="P24" s="271"/>
      <c r="Q24" s="270"/>
      <c r="R24" s="271"/>
      <c r="S24" s="272"/>
      <c r="T24" s="271"/>
      <c r="U24" s="271"/>
      <c r="V24" s="273"/>
      <c r="W24" s="274">
        <f>'Adatok INPUT'!AB73</f>
        <v>1575</v>
      </c>
      <c r="X24" s="274">
        <f>'Adatok INPUT'!AC73</f>
        <v>0</v>
      </c>
      <c r="Y24" s="275">
        <f>'Adatok INPUT'!AD73</f>
        <v>1246</v>
      </c>
    </row>
    <row r="25" spans="2:25" ht="15.75" customHeight="1">
      <c r="B25" s="284" t="s">
        <v>70</v>
      </c>
      <c r="C25" s="308">
        <f>+'Adatok INPUT'!C74</f>
        <v>0</v>
      </c>
      <c r="D25" s="270">
        <f>+'Adatok INPUT'!D74</f>
        <v>0</v>
      </c>
      <c r="E25" s="270" t="str">
        <f>'Adatok INPUT'!E74</f>
        <v>4.</v>
      </c>
      <c r="F25" s="270" t="str">
        <f>'Adatok INPUT'!F74</f>
        <v>Tagdíjból származó bevétel </v>
      </c>
      <c r="G25" s="270"/>
      <c r="H25" s="270"/>
      <c r="I25" s="270"/>
      <c r="J25" s="270"/>
      <c r="K25" s="270"/>
      <c r="L25" s="270"/>
      <c r="M25" s="271"/>
      <c r="N25" s="271"/>
      <c r="O25" s="271"/>
      <c r="P25" s="271"/>
      <c r="Q25" s="270"/>
      <c r="R25" s="271"/>
      <c r="S25" s="272"/>
      <c r="T25" s="271"/>
      <c r="U25" s="271"/>
      <c r="V25" s="273"/>
      <c r="W25" s="274">
        <f>'Adatok INPUT'!AB74</f>
        <v>0</v>
      </c>
      <c r="X25" s="274">
        <f>'Adatok INPUT'!AC74</f>
        <v>0</v>
      </c>
      <c r="Y25" s="275">
        <f>'Adatok INPUT'!AD74</f>
        <v>0</v>
      </c>
    </row>
    <row r="26" spans="2:25" ht="15.75" customHeight="1">
      <c r="B26" s="301" t="s">
        <v>74</v>
      </c>
      <c r="C26" s="308">
        <f>+'Adatok INPUT'!C75</f>
        <v>0</v>
      </c>
      <c r="D26" s="270">
        <f>+'Adatok INPUT'!D75</f>
        <v>0</v>
      </c>
      <c r="E26" s="270" t="str">
        <f>'Adatok INPUT'!E75</f>
        <v>5.</v>
      </c>
      <c r="F26" s="270" t="str">
        <f>'Adatok INPUT'!F75</f>
        <v>Egyéb bevétel </v>
      </c>
      <c r="G26" s="270"/>
      <c r="H26" s="270"/>
      <c r="I26" s="270"/>
      <c r="J26" s="270"/>
      <c r="K26" s="270"/>
      <c r="L26" s="270"/>
      <c r="M26" s="271"/>
      <c r="N26" s="271"/>
      <c r="O26" s="271"/>
      <c r="P26" s="271"/>
      <c r="Q26" s="270"/>
      <c r="R26" s="271"/>
      <c r="S26" s="272"/>
      <c r="T26" s="271"/>
      <c r="U26" s="271"/>
      <c r="V26" s="273"/>
      <c r="W26" s="274">
        <f>'Adatok INPUT'!AB75</f>
        <v>62</v>
      </c>
      <c r="X26" s="274">
        <f>'Adatok INPUT'!AC75</f>
        <v>0</v>
      </c>
      <c r="Y26" s="275">
        <f>'Adatok INPUT'!AD75</f>
        <v>100</v>
      </c>
    </row>
    <row r="27" spans="2:25" ht="15.75" customHeight="1" thickBot="1">
      <c r="B27" s="301" t="s">
        <v>79</v>
      </c>
      <c r="C27" s="310">
        <f>+'Adatok INPUT'!C76</f>
        <v>0</v>
      </c>
      <c r="D27" s="302" t="str">
        <f>+'Adatok INPUT'!D76</f>
        <v>II.</v>
      </c>
      <c r="E27" s="302" t="str">
        <f>'Adatok INPUT'!F76</f>
        <v>Pénzbevételt nem jelentő bevételek </v>
      </c>
      <c r="F27" s="302"/>
      <c r="G27" s="302"/>
      <c r="H27" s="302"/>
      <c r="I27" s="302"/>
      <c r="J27" s="302"/>
      <c r="K27" s="302"/>
      <c r="L27" s="302"/>
      <c r="M27" s="303"/>
      <c r="N27" s="303"/>
      <c r="O27" s="303"/>
      <c r="P27" s="303"/>
      <c r="Q27" s="302"/>
      <c r="R27" s="303"/>
      <c r="S27" s="304"/>
      <c r="T27" s="303"/>
      <c r="U27" s="303"/>
      <c r="V27" s="305"/>
      <c r="W27" s="306">
        <f>'Adatok INPUT'!AB76</f>
        <v>0</v>
      </c>
      <c r="X27" s="306">
        <f>'Adatok INPUT'!AC76</f>
        <v>0</v>
      </c>
      <c r="Y27" s="307">
        <f>'Adatok INPUT'!AD76</f>
        <v>0</v>
      </c>
    </row>
    <row r="28" spans="2:25" ht="15.75" customHeight="1" thickBot="1">
      <c r="B28" s="292" t="s">
        <v>83</v>
      </c>
      <c r="C28" s="311" t="str">
        <f>+'Adatok INPUT'!C77</f>
        <v>B.</v>
      </c>
      <c r="D28" s="312" t="str">
        <f>'Adatok INPUT'!F77</f>
        <v>Vállalkozási tevékenység bevétele (1+2) </v>
      </c>
      <c r="E28" s="312"/>
      <c r="F28" s="312"/>
      <c r="G28" s="312"/>
      <c r="H28" s="312"/>
      <c r="I28" s="312"/>
      <c r="J28" s="312"/>
      <c r="K28" s="312"/>
      <c r="L28" s="312"/>
      <c r="M28" s="313"/>
      <c r="N28" s="313"/>
      <c r="O28" s="313"/>
      <c r="P28" s="313"/>
      <c r="Q28" s="312"/>
      <c r="R28" s="313"/>
      <c r="S28" s="314"/>
      <c r="T28" s="313"/>
      <c r="U28" s="313"/>
      <c r="V28" s="315"/>
      <c r="W28" s="316">
        <f>'Adatok INPUT'!AB77</f>
        <v>0</v>
      </c>
      <c r="X28" s="316">
        <f>'Adatok INPUT'!AC77</f>
        <v>0</v>
      </c>
      <c r="Y28" s="317">
        <f>'Adatok INPUT'!AD77</f>
        <v>0</v>
      </c>
    </row>
    <row r="29" spans="2:25" ht="15.75" customHeight="1">
      <c r="B29" s="276" t="s">
        <v>85</v>
      </c>
      <c r="C29" s="309">
        <f>+'Adatok INPUT'!C78</f>
        <v>0</v>
      </c>
      <c r="D29" s="278">
        <f>+'Adatok INPUT'!D78</f>
        <v>0</v>
      </c>
      <c r="E29" s="278" t="str">
        <f>'Adatok INPUT'!E78</f>
        <v>1.</v>
      </c>
      <c r="F29" s="278" t="str">
        <f>'Adatok INPUT'!F78</f>
        <v>Pénzügyileg rendezett bevételek </v>
      </c>
      <c r="G29" s="278"/>
      <c r="H29" s="278"/>
      <c r="I29" s="278"/>
      <c r="J29" s="278"/>
      <c r="K29" s="278"/>
      <c r="L29" s="278"/>
      <c r="M29" s="279"/>
      <c r="N29" s="279"/>
      <c r="O29" s="279"/>
      <c r="P29" s="279"/>
      <c r="Q29" s="278"/>
      <c r="R29" s="279"/>
      <c r="S29" s="280"/>
      <c r="T29" s="279"/>
      <c r="U29" s="279"/>
      <c r="V29" s="281"/>
      <c r="W29" s="282">
        <f>'Adatok INPUT'!AB78</f>
        <v>0</v>
      </c>
      <c r="X29" s="282">
        <f>'Adatok INPUT'!AC78</f>
        <v>0</v>
      </c>
      <c r="Y29" s="283">
        <f>'Adatok INPUT'!AD78</f>
        <v>0</v>
      </c>
    </row>
    <row r="30" spans="2:25" ht="15.75" customHeight="1" thickBot="1">
      <c r="B30" s="284" t="s">
        <v>87</v>
      </c>
      <c r="C30" s="310">
        <f>+'Adatok INPUT'!C79</f>
        <v>0</v>
      </c>
      <c r="D30" s="302">
        <f>+'Adatok INPUT'!D79</f>
        <v>0</v>
      </c>
      <c r="E30" s="302" t="str">
        <f>'Adatok INPUT'!E79</f>
        <v>2.</v>
      </c>
      <c r="F30" s="302" t="str">
        <f>'Adatok INPUT'!F79</f>
        <v>Pénzbevételt nem jelentő bevételek </v>
      </c>
      <c r="G30" s="302"/>
      <c r="H30" s="302"/>
      <c r="I30" s="302"/>
      <c r="J30" s="302"/>
      <c r="K30" s="302"/>
      <c r="L30" s="302"/>
      <c r="M30" s="303"/>
      <c r="N30" s="303"/>
      <c r="O30" s="303"/>
      <c r="P30" s="303"/>
      <c r="Q30" s="302"/>
      <c r="R30" s="303"/>
      <c r="S30" s="304"/>
      <c r="T30" s="303"/>
      <c r="U30" s="303"/>
      <c r="V30" s="305"/>
      <c r="W30" s="306">
        <f>'Adatok INPUT'!AB79</f>
        <v>0</v>
      </c>
      <c r="X30" s="306">
        <f>'Adatok INPUT'!AC79</f>
        <v>0</v>
      </c>
      <c r="Y30" s="307">
        <f>'Adatok INPUT'!AD79</f>
        <v>0</v>
      </c>
    </row>
    <row r="31" spans="2:25" ht="15.75" customHeight="1" thickBot="1">
      <c r="B31" s="292" t="s">
        <v>89</v>
      </c>
      <c r="C31" s="311" t="str">
        <f>+'Adatok INPUT'!C80</f>
        <v>C.</v>
      </c>
      <c r="D31" s="312" t="str">
        <f>'Adatok INPUT'!F80</f>
        <v>Tényleges pénzbevételek (A/I+B/1) </v>
      </c>
      <c r="E31" s="312"/>
      <c r="F31" s="312"/>
      <c r="G31" s="312"/>
      <c r="H31" s="312"/>
      <c r="I31" s="312"/>
      <c r="J31" s="312"/>
      <c r="K31" s="312"/>
      <c r="L31" s="312"/>
      <c r="M31" s="313"/>
      <c r="N31" s="313"/>
      <c r="O31" s="313"/>
      <c r="P31" s="313"/>
      <c r="Q31" s="312"/>
      <c r="R31" s="313"/>
      <c r="S31" s="314"/>
      <c r="T31" s="313"/>
      <c r="U31" s="313"/>
      <c r="V31" s="315"/>
      <c r="W31" s="316">
        <f>'Adatok INPUT'!AB80</f>
        <v>3366</v>
      </c>
      <c r="X31" s="316">
        <f>'Adatok INPUT'!AC80</f>
        <v>0</v>
      </c>
      <c r="Y31" s="317">
        <f>'Adatok INPUT'!AD80</f>
        <v>1950</v>
      </c>
    </row>
    <row r="32" spans="2:25" ht="15.75" customHeight="1" thickBot="1">
      <c r="B32" s="292" t="s">
        <v>92</v>
      </c>
      <c r="C32" s="311" t="str">
        <f>+'Adatok INPUT'!C81</f>
        <v>D.</v>
      </c>
      <c r="D32" s="312" t="str">
        <f>'Adatok INPUT'!F81</f>
        <v>Pénzbevételt nem jelentő bevételek (A/II+B/2) </v>
      </c>
      <c r="E32" s="312"/>
      <c r="F32" s="312"/>
      <c r="G32" s="312"/>
      <c r="H32" s="312"/>
      <c r="I32" s="312"/>
      <c r="J32" s="312"/>
      <c r="K32" s="312"/>
      <c r="L32" s="312"/>
      <c r="M32" s="313"/>
      <c r="N32" s="313"/>
      <c r="O32" s="313"/>
      <c r="P32" s="313"/>
      <c r="Q32" s="312"/>
      <c r="R32" s="313"/>
      <c r="S32" s="314"/>
      <c r="T32" s="313"/>
      <c r="U32" s="313"/>
      <c r="V32" s="315"/>
      <c r="W32" s="316">
        <f>'Adatok INPUT'!AB81</f>
        <v>0</v>
      </c>
      <c r="X32" s="316">
        <f>'Adatok INPUT'!AC81</f>
        <v>0</v>
      </c>
      <c r="Y32" s="317">
        <f>'Adatok INPUT'!AD81</f>
        <v>0</v>
      </c>
    </row>
    <row r="33" spans="2:25" ht="15.75" customHeight="1" thickBot="1">
      <c r="B33" s="292" t="s">
        <v>95</v>
      </c>
      <c r="C33" s="311" t="str">
        <f>+'Adatok INPUT'!C82</f>
        <v>E.</v>
      </c>
      <c r="D33" s="312" t="str">
        <f>'Adatok INPUT'!F82</f>
        <v>Közhasznú tevékenység ráfordításai (1+2+3+4) </v>
      </c>
      <c r="E33" s="312"/>
      <c r="F33" s="312"/>
      <c r="G33" s="312"/>
      <c r="H33" s="312"/>
      <c r="I33" s="312"/>
      <c r="J33" s="312"/>
      <c r="K33" s="312"/>
      <c r="L33" s="312"/>
      <c r="M33" s="313"/>
      <c r="N33" s="313"/>
      <c r="O33" s="313"/>
      <c r="P33" s="313"/>
      <c r="Q33" s="312"/>
      <c r="R33" s="313"/>
      <c r="S33" s="314"/>
      <c r="T33" s="313"/>
      <c r="U33" s="313"/>
      <c r="V33" s="315"/>
      <c r="W33" s="316">
        <f>'Adatok INPUT'!AB82</f>
        <v>3148</v>
      </c>
      <c r="X33" s="316">
        <f>'Adatok INPUT'!AC82</f>
        <v>-404</v>
      </c>
      <c r="Y33" s="317">
        <f>'Adatok INPUT'!AD82</f>
        <v>2496</v>
      </c>
    </row>
    <row r="34" spans="2:25" ht="15.75" customHeight="1">
      <c r="B34" s="284" t="s">
        <v>98</v>
      </c>
      <c r="C34" s="309">
        <f>+'Adatok INPUT'!C83</f>
        <v>0</v>
      </c>
      <c r="D34" s="278">
        <f>+'Adatok INPUT'!D83</f>
        <v>0</v>
      </c>
      <c r="E34" s="278" t="str">
        <f>'Adatok INPUT'!E83</f>
        <v>1.</v>
      </c>
      <c r="F34" s="278" t="str">
        <f>'Adatok INPUT'!F83</f>
        <v>Ráfordításként érvényesíthető kiadások </v>
      </c>
      <c r="G34" s="278"/>
      <c r="H34" s="278"/>
      <c r="I34" s="278"/>
      <c r="J34" s="278"/>
      <c r="K34" s="278"/>
      <c r="L34" s="278"/>
      <c r="M34" s="279"/>
      <c r="N34" s="279"/>
      <c r="O34" s="279"/>
      <c r="P34" s="279"/>
      <c r="Q34" s="278"/>
      <c r="R34" s="279"/>
      <c r="S34" s="280"/>
      <c r="T34" s="279"/>
      <c r="U34" s="279"/>
      <c r="V34" s="281"/>
      <c r="W34" s="282">
        <f>'Adatok INPUT'!AB83</f>
        <v>2572</v>
      </c>
      <c r="X34" s="282">
        <f>'Adatok INPUT'!AC83</f>
        <v>0</v>
      </c>
      <c r="Y34" s="283">
        <f>'Adatok INPUT'!AD83</f>
        <v>2341</v>
      </c>
    </row>
    <row r="35" spans="2:25" ht="15.75" customHeight="1">
      <c r="B35" s="269" t="s">
        <v>101</v>
      </c>
      <c r="C35" s="308">
        <f>+'Adatok INPUT'!C84</f>
        <v>0</v>
      </c>
      <c r="D35" s="270">
        <f>+'Adatok INPUT'!D84</f>
        <v>0</v>
      </c>
      <c r="E35" s="270" t="str">
        <f>'Adatok INPUT'!E84</f>
        <v>2.</v>
      </c>
      <c r="F35" s="270" t="str">
        <f>'Adatok INPUT'!F84</f>
        <v>Ráfordítást jelentő eszközváltozások </v>
      </c>
      <c r="G35" s="270"/>
      <c r="H35" s="270"/>
      <c r="I35" s="270"/>
      <c r="J35" s="270"/>
      <c r="K35" s="270"/>
      <c r="L35" s="270"/>
      <c r="M35" s="271"/>
      <c r="N35" s="271"/>
      <c r="O35" s="271"/>
      <c r="P35" s="271"/>
      <c r="Q35" s="270"/>
      <c r="R35" s="271"/>
      <c r="S35" s="272"/>
      <c r="T35" s="271"/>
      <c r="U35" s="271"/>
      <c r="V35" s="273"/>
      <c r="W35" s="274">
        <f>'Adatok INPUT'!AB84</f>
        <v>0</v>
      </c>
      <c r="X35" s="274">
        <f>'Adatok INPUT'!AC84</f>
        <v>0</v>
      </c>
      <c r="Y35" s="275">
        <f>'Adatok INPUT'!AD84</f>
        <v>0</v>
      </c>
    </row>
    <row r="36" spans="2:25" ht="15.75" customHeight="1">
      <c r="B36" s="276" t="s">
        <v>103</v>
      </c>
      <c r="C36" s="308">
        <f>+'Adatok INPUT'!C85</f>
        <v>0</v>
      </c>
      <c r="D36" s="270">
        <f>+'Adatok INPUT'!D85</f>
        <v>0</v>
      </c>
      <c r="E36" s="270" t="str">
        <f>'Adatok INPUT'!E85</f>
        <v>3.</v>
      </c>
      <c r="F36" s="270" t="str">
        <f>'Adatok INPUT'!F85</f>
        <v>Ráfordítást jelentő elszámolások </v>
      </c>
      <c r="G36" s="270"/>
      <c r="H36" s="270"/>
      <c r="I36" s="270"/>
      <c r="J36" s="270"/>
      <c r="K36" s="270"/>
      <c r="L36" s="270"/>
      <c r="M36" s="271"/>
      <c r="N36" s="271"/>
      <c r="O36" s="271"/>
      <c r="P36" s="271"/>
      <c r="Q36" s="270"/>
      <c r="R36" s="271"/>
      <c r="S36" s="272"/>
      <c r="T36" s="271"/>
      <c r="U36" s="271"/>
      <c r="V36" s="273"/>
      <c r="W36" s="274">
        <f>'Adatok INPUT'!AB85</f>
        <v>172</v>
      </c>
      <c r="X36" s="274">
        <f>'Adatok INPUT'!AC85</f>
        <v>0</v>
      </c>
      <c r="Y36" s="275">
        <f>'Adatok INPUT'!AD85</f>
        <v>155</v>
      </c>
    </row>
    <row r="37" spans="2:25" ht="15.75" customHeight="1" thickBot="1">
      <c r="B37" s="284" t="s">
        <v>105</v>
      </c>
      <c r="C37" s="310">
        <f>+'Adatok INPUT'!C86</f>
        <v>0</v>
      </c>
      <c r="D37" s="302">
        <f>+'Adatok INPUT'!D86</f>
        <v>0</v>
      </c>
      <c r="E37" s="302" t="str">
        <f>'Adatok INPUT'!E86</f>
        <v>4.</v>
      </c>
      <c r="F37" s="302" t="str">
        <f>'Adatok INPUT'!F86</f>
        <v>Ráfordításként nem érvényesíthető kiadások </v>
      </c>
      <c r="G37" s="302"/>
      <c r="H37" s="302"/>
      <c r="I37" s="302"/>
      <c r="J37" s="302"/>
      <c r="K37" s="302"/>
      <c r="L37" s="302"/>
      <c r="M37" s="303"/>
      <c r="N37" s="303"/>
      <c r="O37" s="303"/>
      <c r="P37" s="303"/>
      <c r="Q37" s="302"/>
      <c r="R37" s="303"/>
      <c r="S37" s="304"/>
      <c r="T37" s="303"/>
      <c r="U37" s="303"/>
      <c r="V37" s="305"/>
      <c r="W37" s="306">
        <f>'Adatok INPUT'!AB86</f>
        <v>404</v>
      </c>
      <c r="X37" s="306">
        <f>'Adatok INPUT'!AC86</f>
        <v>-404</v>
      </c>
      <c r="Y37" s="307">
        <f>'Adatok INPUT'!AD86</f>
        <v>0</v>
      </c>
    </row>
    <row r="38" spans="2:25" ht="15.75" customHeight="1" thickBot="1">
      <c r="B38" s="292" t="s">
        <v>187</v>
      </c>
      <c r="C38" s="311" t="str">
        <f>+'Adatok INPUT'!C87</f>
        <v>F.</v>
      </c>
      <c r="D38" s="312" t="str">
        <f>'Adatok INPUT'!F87</f>
        <v>Vállalkozási tevékenység ráfordításai (1+2+3+4) </v>
      </c>
      <c r="E38" s="312"/>
      <c r="F38" s="312"/>
      <c r="G38" s="312"/>
      <c r="H38" s="312"/>
      <c r="I38" s="312"/>
      <c r="J38" s="312"/>
      <c r="K38" s="312"/>
      <c r="L38" s="312"/>
      <c r="M38" s="313"/>
      <c r="N38" s="313"/>
      <c r="O38" s="313"/>
      <c r="P38" s="313"/>
      <c r="Q38" s="312"/>
      <c r="R38" s="313"/>
      <c r="S38" s="314"/>
      <c r="T38" s="313"/>
      <c r="U38" s="313"/>
      <c r="V38" s="315"/>
      <c r="W38" s="316">
        <f>'Adatok INPUT'!AB87</f>
        <v>0</v>
      </c>
      <c r="X38" s="316">
        <f>'Adatok INPUT'!AC87</f>
        <v>0</v>
      </c>
      <c r="Y38" s="317">
        <f>'Adatok INPUT'!AD87</f>
        <v>0</v>
      </c>
    </row>
    <row r="39" spans="2:25" ht="15.75" customHeight="1">
      <c r="B39" s="276" t="s">
        <v>188</v>
      </c>
      <c r="C39" s="309">
        <f>+'Adatok INPUT'!C88</f>
        <v>0</v>
      </c>
      <c r="D39" s="278">
        <f>+'Adatok INPUT'!D88</f>
        <v>0</v>
      </c>
      <c r="E39" s="278" t="str">
        <f>'Adatok INPUT'!E88</f>
        <v>1.</v>
      </c>
      <c r="F39" s="278" t="str">
        <f>'Adatok INPUT'!F88</f>
        <v>Ráfordításként érvényesíthető kiadások </v>
      </c>
      <c r="G39" s="278"/>
      <c r="H39" s="278"/>
      <c r="I39" s="278"/>
      <c r="J39" s="278"/>
      <c r="K39" s="278"/>
      <c r="L39" s="278"/>
      <c r="M39" s="279"/>
      <c r="N39" s="279"/>
      <c r="O39" s="279"/>
      <c r="P39" s="279"/>
      <c r="Q39" s="278"/>
      <c r="R39" s="279"/>
      <c r="S39" s="280"/>
      <c r="T39" s="279"/>
      <c r="U39" s="279"/>
      <c r="V39" s="281"/>
      <c r="W39" s="282">
        <f>'Adatok INPUT'!AB88</f>
        <v>0</v>
      </c>
      <c r="X39" s="282">
        <f>'Adatok INPUT'!AC88</f>
        <v>0</v>
      </c>
      <c r="Y39" s="283">
        <f>'Adatok INPUT'!AD88</f>
        <v>0</v>
      </c>
    </row>
    <row r="40" spans="2:25" ht="15.75" customHeight="1">
      <c r="B40" s="276" t="s">
        <v>189</v>
      </c>
      <c r="C40" s="308">
        <f>+'Adatok INPUT'!C89</f>
        <v>0</v>
      </c>
      <c r="D40" s="270">
        <f>+'Adatok INPUT'!D89</f>
        <v>0</v>
      </c>
      <c r="E40" s="270" t="str">
        <f>'Adatok INPUT'!E89</f>
        <v>2.</v>
      </c>
      <c r="F40" s="270" t="str">
        <f>'Adatok INPUT'!F89</f>
        <v>Ráfordítást jelentő eszközváltozások </v>
      </c>
      <c r="G40" s="270"/>
      <c r="H40" s="270"/>
      <c r="I40" s="270"/>
      <c r="J40" s="270"/>
      <c r="K40" s="270"/>
      <c r="L40" s="270"/>
      <c r="M40" s="271"/>
      <c r="N40" s="271"/>
      <c r="O40" s="271"/>
      <c r="P40" s="271"/>
      <c r="Q40" s="270"/>
      <c r="R40" s="271"/>
      <c r="S40" s="272"/>
      <c r="T40" s="271"/>
      <c r="U40" s="271"/>
      <c r="V40" s="273"/>
      <c r="W40" s="274">
        <f>'Adatok INPUT'!AB89</f>
        <v>0</v>
      </c>
      <c r="X40" s="274">
        <f>'Adatok INPUT'!AC89</f>
        <v>0</v>
      </c>
      <c r="Y40" s="275">
        <f>'Adatok INPUT'!AD89</f>
        <v>0</v>
      </c>
    </row>
    <row r="41" spans="2:25" ht="15.75" customHeight="1">
      <c r="B41" s="284" t="s">
        <v>190</v>
      </c>
      <c r="C41" s="308">
        <f>+'Adatok INPUT'!C90</f>
        <v>0</v>
      </c>
      <c r="D41" s="270">
        <f>+'Adatok INPUT'!D90</f>
        <v>0</v>
      </c>
      <c r="E41" s="270" t="str">
        <f>'Adatok INPUT'!E90</f>
        <v>3.</v>
      </c>
      <c r="F41" s="270" t="str">
        <f>'Adatok INPUT'!F90</f>
        <v>Ráfordítást jelentő elszámolások </v>
      </c>
      <c r="G41" s="270"/>
      <c r="H41" s="270"/>
      <c r="I41" s="270"/>
      <c r="J41" s="270"/>
      <c r="K41" s="270"/>
      <c r="L41" s="270"/>
      <c r="M41" s="271"/>
      <c r="N41" s="271"/>
      <c r="O41" s="271"/>
      <c r="P41" s="271"/>
      <c r="Q41" s="270"/>
      <c r="R41" s="271"/>
      <c r="S41" s="272"/>
      <c r="T41" s="271"/>
      <c r="U41" s="271"/>
      <c r="V41" s="273"/>
      <c r="W41" s="274">
        <f>'Adatok INPUT'!AB90</f>
        <v>0</v>
      </c>
      <c r="X41" s="274">
        <f>'Adatok INPUT'!AC90</f>
        <v>0</v>
      </c>
      <c r="Y41" s="275">
        <f>'Adatok INPUT'!AD90</f>
        <v>0</v>
      </c>
    </row>
    <row r="42" spans="2:25" ht="15.75" customHeight="1" thickBot="1">
      <c r="B42" s="301" t="s">
        <v>191</v>
      </c>
      <c r="C42" s="310">
        <f>+'Adatok INPUT'!C91</f>
        <v>0</v>
      </c>
      <c r="D42" s="302">
        <f>+'Adatok INPUT'!D91</f>
        <v>0</v>
      </c>
      <c r="E42" s="302" t="str">
        <f>'Adatok INPUT'!E91</f>
        <v>4.</v>
      </c>
      <c r="F42" s="302" t="str">
        <f>'Adatok INPUT'!F91</f>
        <v>Ráfordításként nem érvényesíthető kiadások </v>
      </c>
      <c r="G42" s="302"/>
      <c r="H42" s="302"/>
      <c r="I42" s="302"/>
      <c r="J42" s="302"/>
      <c r="K42" s="302"/>
      <c r="L42" s="302"/>
      <c r="M42" s="303"/>
      <c r="N42" s="303"/>
      <c r="O42" s="303"/>
      <c r="P42" s="303"/>
      <c r="Q42" s="302"/>
      <c r="R42" s="303"/>
      <c r="S42" s="304"/>
      <c r="T42" s="303"/>
      <c r="U42" s="303"/>
      <c r="V42" s="305"/>
      <c r="W42" s="306">
        <f>'Adatok INPUT'!AB91</f>
        <v>0</v>
      </c>
      <c r="X42" s="306">
        <f>'Adatok INPUT'!AC91</f>
        <v>0</v>
      </c>
      <c r="Y42" s="307">
        <f>'Adatok INPUT'!AD91</f>
        <v>0</v>
      </c>
    </row>
    <row r="43" spans="2:25" ht="15.75" customHeight="1" thickBot="1">
      <c r="B43" s="292" t="s">
        <v>192</v>
      </c>
      <c r="C43" s="311" t="str">
        <f>+'Adatok INPUT'!C92</f>
        <v>G.</v>
      </c>
      <c r="D43" s="312" t="str">
        <f>'Adatok INPUT'!F92</f>
        <v>Közhasznú tevékenység eredménye (1+2) </v>
      </c>
      <c r="E43" s="312"/>
      <c r="F43" s="312"/>
      <c r="G43" s="312"/>
      <c r="H43" s="312"/>
      <c r="I43" s="312"/>
      <c r="J43" s="312"/>
      <c r="K43" s="312"/>
      <c r="L43" s="312"/>
      <c r="M43" s="313"/>
      <c r="N43" s="313"/>
      <c r="O43" s="313"/>
      <c r="P43" s="313"/>
      <c r="Q43" s="312"/>
      <c r="R43" s="313"/>
      <c r="S43" s="314"/>
      <c r="T43" s="313"/>
      <c r="U43" s="313"/>
      <c r="V43" s="315"/>
      <c r="W43" s="316">
        <f>'Adatok INPUT'!AB92</f>
        <v>218</v>
      </c>
      <c r="X43" s="316">
        <f>'Adatok INPUT'!AC92</f>
        <v>404</v>
      </c>
      <c r="Y43" s="317">
        <f>'Adatok INPUT'!AD92</f>
        <v>-546</v>
      </c>
    </row>
    <row r="44" spans="2:25" ht="15.75" customHeight="1">
      <c r="B44" s="276" t="s">
        <v>193</v>
      </c>
      <c r="C44" s="309">
        <f>+'Adatok INPUT'!C93</f>
        <v>0</v>
      </c>
      <c r="D44" s="278">
        <f>+'Adatok INPUT'!D93</f>
        <v>0</v>
      </c>
      <c r="E44" s="278" t="str">
        <f>'Adatok INPUT'!E93</f>
        <v>1.</v>
      </c>
      <c r="F44" s="278" t="str">
        <f>'Adatok INPUT'!F93</f>
        <v>Tárgyévi pénzügyi eredménye (A/I–E/1–E/4) </v>
      </c>
      <c r="G44" s="278"/>
      <c r="H44" s="278"/>
      <c r="I44" s="278"/>
      <c r="J44" s="278"/>
      <c r="K44" s="278"/>
      <c r="L44" s="278"/>
      <c r="M44" s="279"/>
      <c r="N44" s="279"/>
      <c r="O44" s="279"/>
      <c r="P44" s="279"/>
      <c r="Q44" s="278"/>
      <c r="R44" s="279"/>
      <c r="S44" s="280"/>
      <c r="T44" s="279"/>
      <c r="U44" s="279"/>
      <c r="V44" s="281"/>
      <c r="W44" s="282">
        <f>'Adatok INPUT'!AB93</f>
        <v>390</v>
      </c>
      <c r="X44" s="282">
        <f>'Adatok INPUT'!AC93</f>
        <v>404</v>
      </c>
      <c r="Y44" s="283">
        <f>'Adatok INPUT'!AD93</f>
        <v>-391</v>
      </c>
    </row>
    <row r="45" spans="2:25" ht="15.75" customHeight="1" thickBot="1">
      <c r="B45" s="301" t="s">
        <v>194</v>
      </c>
      <c r="C45" s="310">
        <f>+'Adatok INPUT'!C94</f>
        <v>0</v>
      </c>
      <c r="D45" s="302">
        <f>+'Adatok INPUT'!D94</f>
        <v>0</v>
      </c>
      <c r="E45" s="302" t="str">
        <f>'Adatok INPUT'!E94</f>
        <v>2.</v>
      </c>
      <c r="F45" s="302" t="str">
        <f>'Adatok INPUT'!F94</f>
        <v>Nem pénzben realizált eredménye (A/II–E/2–E/3) </v>
      </c>
      <c r="G45" s="302"/>
      <c r="H45" s="302"/>
      <c r="I45" s="302"/>
      <c r="J45" s="302"/>
      <c r="K45" s="302"/>
      <c r="L45" s="302"/>
      <c r="M45" s="303"/>
      <c r="N45" s="303"/>
      <c r="O45" s="303"/>
      <c r="P45" s="303"/>
      <c r="Q45" s="302"/>
      <c r="R45" s="303"/>
      <c r="S45" s="304"/>
      <c r="T45" s="303"/>
      <c r="U45" s="303"/>
      <c r="V45" s="305"/>
      <c r="W45" s="306">
        <f>'Adatok INPUT'!AB94</f>
        <v>-172</v>
      </c>
      <c r="X45" s="306">
        <f>'Adatok INPUT'!AC94</f>
        <v>0</v>
      </c>
      <c r="Y45" s="307">
        <f>'Adatok INPUT'!AD94</f>
        <v>-155</v>
      </c>
    </row>
    <row r="46" spans="2:25" ht="15.75" customHeight="1" thickBot="1">
      <c r="B46" s="292" t="s">
        <v>195</v>
      </c>
      <c r="C46" s="311" t="str">
        <f>+'Adatok INPUT'!C95</f>
        <v>H.</v>
      </c>
      <c r="D46" s="312" t="str">
        <f>'Adatok INPUT'!F95</f>
        <v>Vállalkozási tevékenység </v>
      </c>
      <c r="E46" s="312"/>
      <c r="F46" s="312"/>
      <c r="G46" s="312"/>
      <c r="H46" s="312"/>
      <c r="I46" s="312"/>
      <c r="J46" s="312"/>
      <c r="K46" s="312"/>
      <c r="L46" s="312"/>
      <c r="M46" s="313"/>
      <c r="N46" s="313"/>
      <c r="O46" s="313"/>
      <c r="P46" s="313"/>
      <c r="Q46" s="312"/>
      <c r="R46" s="313"/>
      <c r="S46" s="314"/>
      <c r="T46" s="313"/>
      <c r="U46" s="313"/>
      <c r="V46" s="319"/>
      <c r="W46" s="320">
        <f>'Adatok INPUT'!AB95</f>
        <v>0</v>
      </c>
      <c r="X46" s="320">
        <f>'Adatok INPUT'!AC95</f>
        <v>0</v>
      </c>
      <c r="Y46" s="317">
        <f>'Adatok INPUT'!AD95</f>
        <v>0</v>
      </c>
    </row>
    <row r="47" spans="2:25" ht="15.75" customHeight="1">
      <c r="B47" s="276" t="s">
        <v>196</v>
      </c>
      <c r="C47" s="309">
        <f>+'Adatok INPUT'!C96</f>
        <v>0</v>
      </c>
      <c r="D47" s="278">
        <f>+'Adatok INPUT'!D96</f>
        <v>0</v>
      </c>
      <c r="E47" s="278" t="str">
        <f>'Adatok INPUT'!E96</f>
        <v>1.</v>
      </c>
      <c r="F47" s="278" t="str">
        <f>'Adatok INPUT'!F96</f>
        <v>Tárgyévi adóalapot jelentő pénzügyi eredménye (B/1–F/1) </v>
      </c>
      <c r="G47" s="278"/>
      <c r="H47" s="278"/>
      <c r="I47" s="278"/>
      <c r="J47" s="278"/>
      <c r="K47" s="278"/>
      <c r="L47" s="278"/>
      <c r="M47" s="279"/>
      <c r="N47" s="279"/>
      <c r="O47" s="279"/>
      <c r="P47" s="279"/>
      <c r="Q47" s="278"/>
      <c r="R47" s="279"/>
      <c r="S47" s="280"/>
      <c r="T47" s="279"/>
      <c r="U47" s="279"/>
      <c r="V47" s="281"/>
      <c r="W47" s="282">
        <f>'Adatok INPUT'!AB96</f>
        <v>0</v>
      </c>
      <c r="X47" s="282">
        <f>'Adatok INPUT'!AC96</f>
        <v>0</v>
      </c>
      <c r="Y47" s="283">
        <f>'Adatok INPUT'!AD96</f>
        <v>0</v>
      </c>
    </row>
    <row r="48" spans="2:25" ht="15.75" customHeight="1">
      <c r="B48" s="269" t="s">
        <v>197</v>
      </c>
      <c r="C48" s="308">
        <f>+'Adatok INPUT'!C97</f>
        <v>0</v>
      </c>
      <c r="D48" s="270">
        <f>+'Adatok INPUT'!D97</f>
        <v>0</v>
      </c>
      <c r="E48" s="270" t="str">
        <f>'Adatok INPUT'!E97</f>
        <v>2.</v>
      </c>
      <c r="F48" s="270" t="str">
        <f>'Adatok INPUT'!F97</f>
        <v>Egyéb tárgyévi pénzügyi eredménye (–F/4) </v>
      </c>
      <c r="G48" s="270"/>
      <c r="H48" s="270"/>
      <c r="I48" s="270"/>
      <c r="J48" s="270"/>
      <c r="K48" s="270"/>
      <c r="L48" s="270"/>
      <c r="M48" s="271"/>
      <c r="N48" s="271"/>
      <c r="O48" s="271"/>
      <c r="P48" s="271"/>
      <c r="Q48" s="270"/>
      <c r="R48" s="271"/>
      <c r="S48" s="272"/>
      <c r="T48" s="271"/>
      <c r="U48" s="271"/>
      <c r="V48" s="273"/>
      <c r="W48" s="274">
        <f>'Adatok INPUT'!AB97</f>
        <v>0</v>
      </c>
      <c r="X48" s="274">
        <f>'Adatok INPUT'!AC97</f>
        <v>0</v>
      </c>
      <c r="Y48" s="275">
        <f>'Adatok INPUT'!AD97</f>
        <v>0</v>
      </c>
    </row>
    <row r="49" spans="2:25" ht="15.75" customHeight="1">
      <c r="B49" s="269" t="s">
        <v>198</v>
      </c>
      <c r="C49" s="308">
        <f>+'Adatok INPUT'!C98</f>
        <v>0</v>
      </c>
      <c r="D49" s="270">
        <f>+'Adatok INPUT'!D98</f>
        <v>0</v>
      </c>
      <c r="E49" s="270" t="str">
        <f>'Adatok INPUT'!E98</f>
        <v>3.</v>
      </c>
      <c r="F49" s="270" t="str">
        <f>'Adatok INPUT'!F98</f>
        <v>Nem pénzben realizált – adóalapot jelentő – tárgyévi eredmény (B/2–F/2–F/3) </v>
      </c>
      <c r="G49" s="270"/>
      <c r="H49" s="270"/>
      <c r="I49" s="270"/>
      <c r="J49" s="270"/>
      <c r="K49" s="270"/>
      <c r="L49" s="270"/>
      <c r="M49" s="271"/>
      <c r="N49" s="271"/>
      <c r="O49" s="271"/>
      <c r="P49" s="271"/>
      <c r="Q49" s="270"/>
      <c r="R49" s="271"/>
      <c r="S49" s="272"/>
      <c r="T49" s="271"/>
      <c r="U49" s="271"/>
      <c r="V49" s="273"/>
      <c r="W49" s="274">
        <f>'Adatok INPUT'!AB98</f>
        <v>0</v>
      </c>
      <c r="X49" s="274">
        <f>'Adatok INPUT'!AC98</f>
        <v>0</v>
      </c>
      <c r="Y49" s="275">
        <f>'Adatok INPUT'!AD98</f>
        <v>0</v>
      </c>
    </row>
    <row r="50" spans="2:25" ht="15.75" customHeight="1" thickBot="1">
      <c r="B50" s="301" t="s">
        <v>199</v>
      </c>
      <c r="C50" s="310">
        <f>+'Adatok INPUT'!C99</f>
        <v>0</v>
      </c>
      <c r="D50" s="302">
        <f>+'Adatok INPUT'!D99</f>
        <v>0</v>
      </c>
      <c r="E50" s="302" t="str">
        <f>'Adatok INPUT'!E99</f>
        <v>4.</v>
      </c>
      <c r="F50" s="302" t="str">
        <f>'Adatok INPUT'!F99</f>
        <v>Adózás előtti eredmény ( ± 1 ± 3) </v>
      </c>
      <c r="G50" s="302"/>
      <c r="H50" s="302"/>
      <c r="I50" s="302"/>
      <c r="J50" s="302"/>
      <c r="K50" s="302"/>
      <c r="L50" s="302"/>
      <c r="M50" s="303"/>
      <c r="N50" s="303"/>
      <c r="O50" s="303"/>
      <c r="P50" s="303"/>
      <c r="Q50" s="302"/>
      <c r="R50" s="303"/>
      <c r="S50" s="304"/>
      <c r="T50" s="303"/>
      <c r="U50" s="303"/>
      <c r="V50" s="305"/>
      <c r="W50" s="306">
        <f>'Adatok INPUT'!AB99</f>
        <v>0</v>
      </c>
      <c r="X50" s="306">
        <f>'Adatok INPUT'!AC99</f>
        <v>0</v>
      </c>
      <c r="Y50" s="307">
        <f>'Adatok INPUT'!AD99</f>
        <v>0</v>
      </c>
    </row>
    <row r="51" spans="2:25" ht="15.75" customHeight="1" thickBot="1">
      <c r="B51" s="292" t="s">
        <v>200</v>
      </c>
      <c r="C51" s="311" t="str">
        <f>+'Adatok INPUT'!C100</f>
        <v>I.</v>
      </c>
      <c r="D51" s="312" t="str">
        <f>'Adatok INPUT'!F100</f>
        <v>Összes pénzügyi eredmény ( ± G/1 ± H/1–H/2) </v>
      </c>
      <c r="E51" s="312"/>
      <c r="F51" s="312"/>
      <c r="G51" s="312"/>
      <c r="H51" s="312"/>
      <c r="I51" s="312"/>
      <c r="J51" s="312"/>
      <c r="K51" s="312"/>
      <c r="L51" s="312"/>
      <c r="M51" s="313"/>
      <c r="N51" s="313"/>
      <c r="O51" s="313"/>
      <c r="P51" s="313"/>
      <c r="Q51" s="312"/>
      <c r="R51" s="313"/>
      <c r="S51" s="314"/>
      <c r="T51" s="313"/>
      <c r="U51" s="313"/>
      <c r="V51" s="315"/>
      <c r="W51" s="316">
        <f>'Adatok INPUT'!AB100</f>
        <v>390</v>
      </c>
      <c r="X51" s="316">
        <f>'Adatok INPUT'!AC100</f>
        <v>404</v>
      </c>
      <c r="Y51" s="317">
        <f>'Adatok INPUT'!AD100</f>
        <v>-391</v>
      </c>
    </row>
    <row r="52" spans="2:25" ht="15.75" customHeight="1" thickBot="1">
      <c r="B52" s="292" t="s">
        <v>201</v>
      </c>
      <c r="C52" s="311" t="str">
        <f>+'Adatok INPUT'!C101</f>
        <v>J.</v>
      </c>
      <c r="D52" s="312" t="str">
        <f>'Adatok INPUT'!F101</f>
        <v>Adófizetési kötelezettség </v>
      </c>
      <c r="E52" s="312"/>
      <c r="F52" s="312"/>
      <c r="G52" s="312"/>
      <c r="H52" s="312"/>
      <c r="I52" s="312"/>
      <c r="J52" s="312"/>
      <c r="K52" s="312"/>
      <c r="L52" s="312"/>
      <c r="M52" s="313"/>
      <c r="N52" s="313"/>
      <c r="O52" s="313"/>
      <c r="P52" s="313"/>
      <c r="Q52" s="312"/>
      <c r="R52" s="313"/>
      <c r="S52" s="314"/>
      <c r="T52" s="313"/>
      <c r="U52" s="313"/>
      <c r="V52" s="315"/>
      <c r="W52" s="316">
        <f>'Adatok INPUT'!AB101</f>
        <v>0</v>
      </c>
      <c r="X52" s="316">
        <f>'Adatok INPUT'!AC101</f>
        <v>0</v>
      </c>
      <c r="Y52" s="317">
        <f>'Adatok INPUT'!AD101</f>
        <v>0</v>
      </c>
    </row>
    <row r="53" spans="2:25" ht="15.75" customHeight="1" thickBot="1">
      <c r="B53" s="292" t="s">
        <v>202</v>
      </c>
      <c r="C53" s="311" t="str">
        <f>+'Adatok INPUT'!C102</f>
        <v>K.</v>
      </c>
      <c r="D53" s="312" t="str">
        <f>'Adatok INPUT'!F102</f>
        <v>Vállalkozási tevékenység tárgyévi adózott eredménye (H/4–J) </v>
      </c>
      <c r="E53" s="312"/>
      <c r="F53" s="312"/>
      <c r="G53" s="312"/>
      <c r="H53" s="312"/>
      <c r="I53" s="312"/>
      <c r="J53" s="312"/>
      <c r="K53" s="312"/>
      <c r="L53" s="312"/>
      <c r="M53" s="313"/>
      <c r="N53" s="313"/>
      <c r="O53" s="313"/>
      <c r="P53" s="313"/>
      <c r="Q53" s="312"/>
      <c r="R53" s="313"/>
      <c r="S53" s="314"/>
      <c r="T53" s="313"/>
      <c r="U53" s="313"/>
      <c r="V53" s="315"/>
      <c r="W53" s="316">
        <f>'Adatok INPUT'!AB102</f>
        <v>0</v>
      </c>
      <c r="X53" s="316">
        <f>'Adatok INPUT'!AC102</f>
        <v>0</v>
      </c>
      <c r="Y53" s="317">
        <f>'Adatok INPUT'!AD102</f>
        <v>0</v>
      </c>
    </row>
    <row r="54" ht="14.25" customHeight="1"/>
    <row r="55" ht="18" customHeight="1"/>
    <row r="56" spans="2:25" ht="12.75">
      <c r="B56" s="93" t="s">
        <v>185</v>
      </c>
      <c r="C56" s="107" t="str">
        <f>+'Borító - OUTPUT'!D29</f>
        <v>Budapest, 2010. május 31.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38" t="s">
        <v>173</v>
      </c>
      <c r="V56" s="138"/>
      <c r="W56" s="107"/>
      <c r="X56" s="107"/>
      <c r="Y56" s="107"/>
    </row>
    <row r="57" spans="23:25" ht="11.25" customHeight="1">
      <c r="W57" s="96" t="str">
        <f>+'Borító - OUTPUT'!W30</f>
        <v>a társadalmi szrevezet vezetője (képviselője)</v>
      </c>
      <c r="X57" s="96"/>
      <c r="Y57" s="96"/>
    </row>
    <row r="58" spans="2:25" ht="10.5" customHeight="1">
      <c r="B58" s="207" t="str">
        <f>+'Mérleg - OUTPUT'!B46</f>
        <v>Az adatok</v>
      </c>
      <c r="W58" s="96"/>
      <c r="X58" s="96"/>
      <c r="Y58" s="96"/>
    </row>
    <row r="59" spans="2:25" ht="10.5" customHeight="1">
      <c r="B59" s="207" t="str">
        <f>+'Mérleg - OUTPUT'!B47</f>
        <v>könyvvizsgálattal</v>
      </c>
      <c r="W59" s="96"/>
      <c r="X59" s="96"/>
      <c r="Y59" s="96"/>
    </row>
    <row r="60" spans="2:25" ht="10.5" customHeight="1">
      <c r="B60" s="207" t="str">
        <f>+'Mérleg - OUTPUT'!B48</f>
        <v>nincsenek alátámasztva!</v>
      </c>
      <c r="W60" s="96"/>
      <c r="X60" s="96"/>
      <c r="Y60" s="96"/>
    </row>
    <row r="61" spans="20:25" ht="12.75">
      <c r="T61" s="139"/>
      <c r="W61" s="140"/>
      <c r="X61" s="140"/>
      <c r="Y61" s="140"/>
    </row>
    <row r="62" spans="23:25" ht="12.75">
      <c r="W62" s="140"/>
      <c r="X62" s="140"/>
      <c r="Y62" s="140"/>
    </row>
  </sheetData>
  <sheetProtection sheet="1" objects="1" scenarios="1"/>
  <printOptions/>
  <pageMargins left="0.4724409448818898" right="0.31496062992125984" top="0.6299212598425197" bottom="0.7480314960629921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4"/>
  <sheetViews>
    <sheetView showGridLines="0" zoomScale="90" zoomScaleNormal="90" zoomScalePageLayoutView="0" workbookViewId="0" topLeftCell="A11">
      <selection activeCell="Y22" sqref="Y22"/>
    </sheetView>
  </sheetViews>
  <sheetFormatPr defaultColWidth="9.00390625" defaultRowHeight="12.75"/>
  <cols>
    <col min="1" max="1" width="1.625" style="93" customWidth="1"/>
    <col min="2" max="2" width="5.125" style="93" customWidth="1"/>
    <col min="3" max="22" width="3.375" style="93" customWidth="1"/>
    <col min="23" max="25" width="14.25390625" style="93" customWidth="1"/>
    <col min="26" max="16384" width="9.125" style="93" customWidth="1"/>
  </cols>
  <sheetData>
    <row r="1" spans="2:25" ht="12.75">
      <c r="B1" s="94"/>
      <c r="C1" s="141">
        <f>+'Adatok INPUT'!C7</f>
        <v>1</v>
      </c>
      <c r="D1" s="142">
        <f>+'Adatok INPUT'!D7</f>
        <v>8</v>
      </c>
      <c r="E1" s="142">
        <f>+'Adatok INPUT'!E7</f>
        <v>0</v>
      </c>
      <c r="F1" s="142">
        <f>+'Adatok INPUT'!F7</f>
        <v>7</v>
      </c>
      <c r="G1" s="142">
        <f>+'Adatok INPUT'!G7</f>
        <v>5</v>
      </c>
      <c r="H1" s="142">
        <f>+'Adatok INPUT'!H7</f>
        <v>9</v>
      </c>
      <c r="I1" s="142">
        <f>+'Adatok INPUT'!I7</f>
        <v>6</v>
      </c>
      <c r="J1" s="143">
        <f>+'Adatok INPUT'!J7</f>
        <v>2</v>
      </c>
      <c r="K1" s="144" t="str">
        <f>+'Adatok INPUT'!K7</f>
        <v>-</v>
      </c>
      <c r="L1" s="145">
        <f>+'Adatok INPUT'!L7</f>
        <v>9</v>
      </c>
      <c r="M1" s="142">
        <f>+'Adatok INPUT'!M7</f>
        <v>4</v>
      </c>
      <c r="N1" s="142">
        <f>+'Adatok INPUT'!N7</f>
        <v>9</v>
      </c>
      <c r="O1" s="143">
        <f>+'Adatok INPUT'!O7</f>
        <v>9</v>
      </c>
      <c r="P1" s="144" t="str">
        <f>+'Adatok INPUT'!P7</f>
        <v>-</v>
      </c>
      <c r="Q1" s="145">
        <f>+'Adatok INPUT'!Q7</f>
        <v>5</v>
      </c>
      <c r="R1" s="142">
        <f>+'Adatok INPUT'!R7</f>
        <v>6</v>
      </c>
      <c r="S1" s="143">
        <f>+'Adatok INPUT'!S7</f>
        <v>9</v>
      </c>
      <c r="T1" s="144" t="str">
        <f>+'Adatok INPUT'!T7</f>
        <v>-</v>
      </c>
      <c r="U1" s="145">
        <f>+'Adatok INPUT'!U7</f>
        <v>0</v>
      </c>
      <c r="V1" s="146">
        <f>+'Adatok INPUT'!V7</f>
        <v>1</v>
      </c>
      <c r="Y1" s="95">
        <f>+'Adatok INPUT'!C12</f>
        <v>2009</v>
      </c>
    </row>
    <row r="2" spans="2:22" ht="12.75">
      <c r="B2" s="94"/>
      <c r="C2" s="94" t="str">
        <f>+'Borító - OUTPUT'!B2</f>
        <v>Statisztikai számjel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7"/>
    </row>
    <row r="4" spans="2:22" ht="3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ht="12.75" customHeight="1" hidden="1"/>
    <row r="6" spans="2:25" ht="22.5" customHeight="1">
      <c r="B6" s="98" t="str">
        <f>+'Adatok INPUT'!C3</f>
        <v>Egészség-vár Alapítvány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100"/>
    </row>
    <row r="7" spans="2:25" ht="2.25" customHeight="1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2:25" ht="12" customHeight="1">
      <c r="B8" s="100" t="str">
        <f>+'Adatok INPUT'!C5</f>
        <v>1172 Budapest, Pesti út 57. 2.em.9.ajtó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00"/>
    </row>
    <row r="9" ht="15.75" customHeight="1"/>
    <row r="10" spans="2:25" ht="45" customHeight="1">
      <c r="B10" s="101" t="s">
        <v>203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2:25" s="103" customFormat="1" ht="25.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2:25" ht="32.25" customHeight="1">
      <c r="B12" s="153" t="s">
        <v>176</v>
      </c>
      <c r="C12" s="107"/>
      <c r="D12" s="107"/>
      <c r="E12" s="108"/>
      <c r="F12" s="99"/>
      <c r="G12" s="99"/>
      <c r="H12" s="99"/>
      <c r="I12" s="99"/>
      <c r="J12" s="99"/>
      <c r="K12" s="99"/>
      <c r="L12" s="99"/>
      <c r="M12" s="109"/>
      <c r="N12" s="109"/>
      <c r="O12" s="109"/>
      <c r="P12" s="109"/>
      <c r="Q12" s="109"/>
      <c r="R12" s="109"/>
      <c r="S12" s="109"/>
      <c r="T12" s="99"/>
      <c r="U12" s="99"/>
      <c r="V12" s="99"/>
      <c r="W12" s="109"/>
      <c r="X12" s="109"/>
      <c r="Y12" s="154" t="str">
        <f>+'Borító - OUTPUT'!B21</f>
        <v>2009. január 01. - 2009. december 31.</v>
      </c>
    </row>
    <row r="13" ht="18.75" customHeight="1" thickBot="1">
      <c r="Y13" s="113" t="str">
        <f>+'Eredménylevezetés - OUTPUT'!Y13</f>
        <v>adatok E Ft-ban</v>
      </c>
    </row>
    <row r="14" spans="2:25" ht="31.5" customHeight="1">
      <c r="B14" s="114" t="s">
        <v>20</v>
      </c>
      <c r="C14" s="115" t="str">
        <f>+'Eredménylevezetés - OUTPUT'!C14</f>
        <v>A tétel megnevezése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118" t="str">
        <f>+'Eredménylevezetés - OUTPUT'!W14</f>
        <v>Előző év</v>
      </c>
      <c r="X14" s="119" t="str">
        <f>+'Eredménylevezetés - OUTPUT'!X14</f>
        <v>Előző év(ek) mód.</v>
      </c>
      <c r="Y14" s="120" t="str">
        <f>+'Eredménylevezetés - OUTPUT'!Y14</f>
        <v>Tárgyév</v>
      </c>
    </row>
    <row r="15" spans="2:25" ht="11.25" customHeight="1" thickBot="1">
      <c r="B15" s="157" t="s">
        <v>180</v>
      </c>
      <c r="C15" s="111" t="s">
        <v>181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58"/>
      <c r="W15" s="159" t="s">
        <v>182</v>
      </c>
      <c r="X15" s="159" t="s">
        <v>183</v>
      </c>
      <c r="Y15" s="160" t="s">
        <v>184</v>
      </c>
    </row>
    <row r="16" spans="2:25" ht="18" customHeight="1" thickBot="1">
      <c r="B16" s="292" t="str">
        <f>'Adatok INPUT'!C106</f>
        <v>01.</v>
      </c>
      <c r="C16" s="318" t="str">
        <f>'Adatok INPUT'!D106</f>
        <v>A.</v>
      </c>
      <c r="D16" s="312" t="str">
        <f>'Adatok INPUT'!F106</f>
        <v>Pénzügyileg rendezett személyi jellegű ráfordítások </v>
      </c>
      <c r="E16" s="312"/>
      <c r="F16" s="312"/>
      <c r="G16" s="312"/>
      <c r="H16" s="312"/>
      <c r="I16" s="312"/>
      <c r="J16" s="312"/>
      <c r="K16" s="312"/>
      <c r="L16" s="312"/>
      <c r="M16" s="313"/>
      <c r="N16" s="313"/>
      <c r="O16" s="313"/>
      <c r="P16" s="313"/>
      <c r="Q16" s="312"/>
      <c r="R16" s="313"/>
      <c r="S16" s="314"/>
      <c r="T16" s="313"/>
      <c r="U16" s="313"/>
      <c r="V16" s="315"/>
      <c r="W16" s="316">
        <f>'Adatok INPUT'!AB106</f>
        <v>62</v>
      </c>
      <c r="X16" s="316">
        <f>'Adatok INPUT'!AC106</f>
        <v>0</v>
      </c>
      <c r="Y16" s="317">
        <f>'Adatok INPUT'!AD106</f>
        <v>361</v>
      </c>
    </row>
    <row r="17" spans="2:25" ht="18" customHeight="1">
      <c r="B17" s="284" t="str">
        <f>'Adatok INPUT'!C107</f>
        <v>02.</v>
      </c>
      <c r="C17" s="277">
        <f>'Adatok INPUT'!D107</f>
        <v>0</v>
      </c>
      <c r="D17" s="278" t="str">
        <f>+'Adatok INPUT'!E107</f>
        <v>1.</v>
      </c>
      <c r="E17" s="278" t="str">
        <f>+'Adatok INPUT'!F107</f>
        <v>Bérköltség</v>
      </c>
      <c r="F17" s="278"/>
      <c r="G17" s="278"/>
      <c r="H17" s="278"/>
      <c r="I17" s="278"/>
      <c r="J17" s="278"/>
      <c r="K17" s="278"/>
      <c r="L17" s="278"/>
      <c r="M17" s="279"/>
      <c r="N17" s="279"/>
      <c r="O17" s="279"/>
      <c r="P17" s="279"/>
      <c r="Q17" s="278"/>
      <c r="R17" s="279"/>
      <c r="S17" s="280"/>
      <c r="T17" s="279"/>
      <c r="U17" s="279"/>
      <c r="V17" s="281"/>
      <c r="W17" s="282">
        <f>'Adatok INPUT'!AB107</f>
        <v>0</v>
      </c>
      <c r="X17" s="282">
        <f>'Adatok INPUT'!AC107</f>
        <v>0</v>
      </c>
      <c r="Y17" s="283">
        <f>'Adatok INPUT'!AD107</f>
        <v>0</v>
      </c>
    </row>
    <row r="18" spans="2:25" ht="18" customHeight="1">
      <c r="B18" s="269" t="str">
        <f>'Adatok INPUT'!C108</f>
        <v>03.</v>
      </c>
      <c r="C18" s="277">
        <f>'Adatok INPUT'!D108</f>
        <v>0</v>
      </c>
      <c r="D18" s="278"/>
      <c r="E18" s="278" t="str">
        <f>+'Adatok INPUT'!F108</f>
        <v>ebből - megbízási díjak</v>
      </c>
      <c r="F18" s="278"/>
      <c r="G18" s="278"/>
      <c r="H18" s="278"/>
      <c r="I18" s="278"/>
      <c r="J18" s="278"/>
      <c r="K18" s="278"/>
      <c r="L18" s="278"/>
      <c r="M18" s="279"/>
      <c r="N18" s="279"/>
      <c r="O18" s="279"/>
      <c r="P18" s="279"/>
      <c r="Q18" s="278"/>
      <c r="R18" s="279"/>
      <c r="S18" s="280"/>
      <c r="T18" s="279"/>
      <c r="U18" s="279"/>
      <c r="V18" s="281"/>
      <c r="W18" s="282">
        <f>'Adatok INPUT'!AB108</f>
        <v>0</v>
      </c>
      <c r="X18" s="282">
        <f>'Adatok INPUT'!AC108</f>
        <v>0</v>
      </c>
      <c r="Y18" s="283">
        <f>'Adatok INPUT'!AD108</f>
        <v>0</v>
      </c>
    </row>
    <row r="19" spans="2:25" ht="18" customHeight="1">
      <c r="B19" s="269" t="str">
        <f>'Adatok INPUT'!C109</f>
        <v>04.</v>
      </c>
      <c r="C19" s="277">
        <f>'Adatok INPUT'!D109</f>
        <v>0</v>
      </c>
      <c r="D19" s="278"/>
      <c r="E19" s="278" t="str">
        <f>+'Adatok INPUT'!F109</f>
        <v>ebből - tiszteletdíjak</v>
      </c>
      <c r="F19" s="278"/>
      <c r="G19" s="278"/>
      <c r="H19" s="278"/>
      <c r="I19" s="278"/>
      <c r="J19" s="278"/>
      <c r="K19" s="278"/>
      <c r="L19" s="278"/>
      <c r="M19" s="279"/>
      <c r="N19" s="279"/>
      <c r="O19" s="279"/>
      <c r="P19" s="279"/>
      <c r="Q19" s="278"/>
      <c r="R19" s="279"/>
      <c r="S19" s="280"/>
      <c r="T19" s="279"/>
      <c r="U19" s="279"/>
      <c r="V19" s="281"/>
      <c r="W19" s="282">
        <f>'Adatok INPUT'!AB109</f>
        <v>0</v>
      </c>
      <c r="X19" s="282">
        <f>'Adatok INPUT'!AC109</f>
        <v>0</v>
      </c>
      <c r="Y19" s="283">
        <f>'Adatok INPUT'!AD109</f>
        <v>0</v>
      </c>
    </row>
    <row r="20" spans="2:25" ht="18" customHeight="1">
      <c r="B20" s="269" t="str">
        <f>'Adatok INPUT'!C110</f>
        <v>05.</v>
      </c>
      <c r="C20" s="277">
        <f>'Adatok INPUT'!D110</f>
        <v>0</v>
      </c>
      <c r="D20" s="278" t="str">
        <f>+'Adatok INPUT'!E110</f>
        <v>2.</v>
      </c>
      <c r="E20" s="278" t="str">
        <f>+'Adatok INPUT'!F110</f>
        <v>Személyi jellegű egyéb kifizetések</v>
      </c>
      <c r="F20" s="278"/>
      <c r="G20" s="278"/>
      <c r="H20" s="278"/>
      <c r="I20" s="278"/>
      <c r="J20" s="278"/>
      <c r="K20" s="278"/>
      <c r="L20" s="278"/>
      <c r="M20" s="279"/>
      <c r="N20" s="279"/>
      <c r="O20" s="279"/>
      <c r="P20" s="279"/>
      <c r="Q20" s="278"/>
      <c r="R20" s="279"/>
      <c r="S20" s="280"/>
      <c r="T20" s="279"/>
      <c r="U20" s="279"/>
      <c r="V20" s="281"/>
      <c r="W20" s="282">
        <f>'Adatok INPUT'!AB110</f>
        <v>62</v>
      </c>
      <c r="X20" s="282">
        <f>'Adatok INPUT'!AC110</f>
        <v>0</v>
      </c>
      <c r="Y20" s="283">
        <f>'Adatok INPUT'!AD110</f>
        <v>361</v>
      </c>
    </row>
    <row r="21" spans="2:25" ht="18" customHeight="1" thickBot="1">
      <c r="B21" s="301" t="str">
        <f>'Adatok INPUT'!C111</f>
        <v>06.</v>
      </c>
      <c r="C21" s="285">
        <f>'Adatok INPUT'!D111</f>
        <v>0</v>
      </c>
      <c r="D21" s="278" t="str">
        <f>+'Adatok INPUT'!E111</f>
        <v>3.</v>
      </c>
      <c r="E21" s="278" t="str">
        <f>+'Adatok INPUT'!F111</f>
        <v>Bérjárulékok</v>
      </c>
      <c r="F21" s="286"/>
      <c r="G21" s="286"/>
      <c r="H21" s="286"/>
      <c r="I21" s="286"/>
      <c r="J21" s="286"/>
      <c r="K21" s="286"/>
      <c r="L21" s="286"/>
      <c r="M21" s="287"/>
      <c r="N21" s="287"/>
      <c r="O21" s="287"/>
      <c r="P21" s="287"/>
      <c r="Q21" s="286"/>
      <c r="R21" s="287"/>
      <c r="S21" s="288"/>
      <c r="T21" s="287"/>
      <c r="U21" s="287"/>
      <c r="V21" s="289"/>
      <c r="W21" s="290">
        <f>'Adatok INPUT'!AB111</f>
        <v>0</v>
      </c>
      <c r="X21" s="290">
        <f>'Adatok INPUT'!AC111</f>
        <v>0</v>
      </c>
      <c r="Y21" s="291">
        <f>'Adatok INPUT'!AD111</f>
        <v>0</v>
      </c>
    </row>
    <row r="22" spans="2:25" ht="18" customHeight="1" thickBot="1">
      <c r="B22" s="292" t="str">
        <f>'Adatok INPUT'!C112</f>
        <v>07.</v>
      </c>
      <c r="C22" s="318" t="str">
        <f>'Adatok INPUT'!D112</f>
        <v>B.</v>
      </c>
      <c r="D22" s="312" t="str">
        <f>'Adatok INPUT'!F112</f>
        <v>Pénzügyileg rendezett anyagjellegű ráfordítások </v>
      </c>
      <c r="E22" s="312"/>
      <c r="F22" s="312"/>
      <c r="G22" s="312"/>
      <c r="H22" s="312"/>
      <c r="I22" s="312"/>
      <c r="J22" s="312"/>
      <c r="K22" s="312"/>
      <c r="L22" s="312"/>
      <c r="M22" s="313"/>
      <c r="N22" s="313"/>
      <c r="O22" s="313"/>
      <c r="P22" s="313"/>
      <c r="Q22" s="312"/>
      <c r="R22" s="313"/>
      <c r="S22" s="314"/>
      <c r="T22" s="313"/>
      <c r="U22" s="313"/>
      <c r="V22" s="315"/>
      <c r="W22" s="316">
        <f>'Adatok INPUT'!AB112</f>
        <v>2510</v>
      </c>
      <c r="X22" s="316">
        <f>'Adatok INPUT'!AC112</f>
        <v>0</v>
      </c>
      <c r="Y22" s="317">
        <f>'Adatok INPUT'!AD112</f>
        <v>1859</v>
      </c>
    </row>
    <row r="23" spans="2:25" ht="18" customHeight="1" thickBot="1">
      <c r="B23" s="292" t="str">
        <f>'Adatok INPUT'!C113</f>
        <v>08.</v>
      </c>
      <c r="C23" s="318" t="str">
        <f>'Adatok INPUT'!D113</f>
        <v>C.</v>
      </c>
      <c r="D23" s="312" t="str">
        <f>'Adatok INPUT'!F113</f>
        <v>Értékcsökkenési leírás</v>
      </c>
      <c r="E23" s="312"/>
      <c r="F23" s="312"/>
      <c r="G23" s="312"/>
      <c r="H23" s="312"/>
      <c r="I23" s="312"/>
      <c r="J23" s="312"/>
      <c r="K23" s="312"/>
      <c r="L23" s="312"/>
      <c r="M23" s="313"/>
      <c r="N23" s="313"/>
      <c r="O23" s="313"/>
      <c r="P23" s="313"/>
      <c r="Q23" s="312"/>
      <c r="R23" s="313"/>
      <c r="S23" s="314"/>
      <c r="T23" s="313"/>
      <c r="U23" s="313"/>
      <c r="V23" s="315"/>
      <c r="W23" s="316">
        <f>'Adatok INPUT'!AB113</f>
        <v>172</v>
      </c>
      <c r="X23" s="316">
        <f>'Adatok INPUT'!AC113</f>
        <v>0</v>
      </c>
      <c r="Y23" s="317">
        <f>'Adatok INPUT'!AD113</f>
        <v>250</v>
      </c>
    </row>
    <row r="24" spans="2:25" ht="18" customHeight="1" thickBot="1">
      <c r="B24" s="292" t="str">
        <f>'Adatok INPUT'!C114</f>
        <v>09.</v>
      </c>
      <c r="C24" s="318" t="str">
        <f>'Adatok INPUT'!D114</f>
        <v>D.</v>
      </c>
      <c r="D24" s="312" t="str">
        <f>'Adatok INPUT'!F114</f>
        <v>Pénzügyileg rendezett egyéb ráfordítások </v>
      </c>
      <c r="E24" s="312"/>
      <c r="F24" s="312"/>
      <c r="G24" s="312"/>
      <c r="H24" s="312"/>
      <c r="I24" s="312"/>
      <c r="J24" s="312"/>
      <c r="K24" s="312"/>
      <c r="L24" s="312"/>
      <c r="M24" s="313"/>
      <c r="N24" s="313"/>
      <c r="O24" s="313"/>
      <c r="P24" s="313"/>
      <c r="Q24" s="312"/>
      <c r="R24" s="313"/>
      <c r="S24" s="314"/>
      <c r="T24" s="313"/>
      <c r="U24" s="313"/>
      <c r="V24" s="315"/>
      <c r="W24" s="316">
        <f>'Adatok INPUT'!AB114</f>
        <v>0</v>
      </c>
      <c r="X24" s="316">
        <f>'Adatok INPUT'!AC114</f>
        <v>0</v>
      </c>
      <c r="Y24" s="317">
        <f>'Adatok INPUT'!AD114</f>
        <v>0</v>
      </c>
    </row>
    <row r="25" spans="2:25" ht="18" customHeight="1" thickBot="1">
      <c r="B25" s="292" t="str">
        <f>'Adatok INPUT'!C115</f>
        <v>10.</v>
      </c>
      <c r="C25" s="318" t="str">
        <f>'Adatok INPUT'!D115</f>
        <v>E.</v>
      </c>
      <c r="D25" s="312" t="str">
        <f>'Adatok INPUT'!F115</f>
        <v>A szervezet által nyújtott támogatások (pénzügyileg rendezett)</v>
      </c>
      <c r="E25" s="312"/>
      <c r="F25" s="312"/>
      <c r="G25" s="312"/>
      <c r="H25" s="312"/>
      <c r="I25" s="312"/>
      <c r="J25" s="312"/>
      <c r="K25" s="312"/>
      <c r="L25" s="312"/>
      <c r="M25" s="313"/>
      <c r="N25" s="313"/>
      <c r="O25" s="313"/>
      <c r="P25" s="313"/>
      <c r="Q25" s="312"/>
      <c r="R25" s="313"/>
      <c r="S25" s="314"/>
      <c r="T25" s="313"/>
      <c r="U25" s="313"/>
      <c r="V25" s="315"/>
      <c r="W25" s="316">
        <f>'Adatok INPUT'!AB115</f>
        <v>0</v>
      </c>
      <c r="X25" s="316">
        <f>'Adatok INPUT'!AC115</f>
        <v>0</v>
      </c>
      <c r="Y25" s="317">
        <f>'Adatok INPUT'!AD115</f>
        <v>0</v>
      </c>
    </row>
    <row r="26" spans="2:25" ht="18" customHeight="1" thickBot="1">
      <c r="B26" s="293" t="str">
        <f>'Adatok INPUT'!C116</f>
        <v>11.</v>
      </c>
      <c r="C26" s="294">
        <f>'Adatok INPUT'!D116</f>
        <v>0</v>
      </c>
      <c r="D26" s="295"/>
      <c r="E26" s="295" t="str">
        <f>+'Adatok INPUT'!F116</f>
        <v>ebből - kötelezettségként elszámolt és továbbutalt, illetve átadott támogatás</v>
      </c>
      <c r="F26" s="295"/>
      <c r="G26" s="295"/>
      <c r="H26" s="295"/>
      <c r="I26" s="295"/>
      <c r="J26" s="295"/>
      <c r="K26" s="295"/>
      <c r="L26" s="295"/>
      <c r="M26" s="296"/>
      <c r="N26" s="296"/>
      <c r="O26" s="296"/>
      <c r="P26" s="296"/>
      <c r="Q26" s="295"/>
      <c r="R26" s="296"/>
      <c r="S26" s="297"/>
      <c r="T26" s="296"/>
      <c r="U26" s="296"/>
      <c r="V26" s="298"/>
      <c r="W26" s="299">
        <f>'Adatok INPUT'!AB116</f>
        <v>0</v>
      </c>
      <c r="X26" s="299">
        <f>'Adatok INPUT'!AC116</f>
        <v>0</v>
      </c>
      <c r="Y26" s="300">
        <f>'Adatok INPUT'!AD116</f>
        <v>0</v>
      </c>
    </row>
    <row r="27" ht="57.75" customHeight="1"/>
    <row r="28" ht="27" customHeight="1"/>
    <row r="29" spans="2:25" ht="12.75">
      <c r="B29" s="93" t="s">
        <v>185</v>
      </c>
      <c r="C29" s="107" t="str">
        <f>+'Borító - OUTPUT'!D29</f>
        <v>Budapest, 2010. május 31.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38" t="s">
        <v>173</v>
      </c>
      <c r="V29" s="138"/>
      <c r="W29" s="107"/>
      <c r="X29" s="107"/>
      <c r="Y29" s="107"/>
    </row>
    <row r="30" spans="23:25" ht="12.75">
      <c r="W30" s="96" t="str">
        <f>+'Borító - OUTPUT'!W30</f>
        <v>a társadalmi szrevezet vezetője (képviselője)</v>
      </c>
      <c r="X30" s="96"/>
      <c r="Y30" s="96"/>
    </row>
    <row r="31" spans="23:25" ht="12.75">
      <c r="W31" s="96"/>
      <c r="X31" s="96"/>
      <c r="Y31" s="96"/>
    </row>
    <row r="32" spans="2:25" ht="9.75" customHeight="1">
      <c r="B32" s="207" t="str">
        <f>+'Eredménylevezetés - OUTPUT'!B58</f>
        <v>Az adatok</v>
      </c>
      <c r="T32" s="139"/>
      <c r="W32" s="140"/>
      <c r="X32" s="140"/>
      <c r="Y32" s="140"/>
    </row>
    <row r="33" spans="2:25" ht="9.75" customHeight="1">
      <c r="B33" s="207" t="str">
        <f>+'Eredménylevezetés - OUTPUT'!B59</f>
        <v>könyvvizsgálattal</v>
      </c>
      <c r="W33" s="140"/>
      <c r="X33" s="140"/>
      <c r="Y33" s="140"/>
    </row>
    <row r="34" ht="9.75" customHeight="1">
      <c r="B34" s="207" t="str">
        <f>+'Eredménylevezetés - OUTPUT'!B60</f>
        <v>nincsenek alátámasztva!</v>
      </c>
    </row>
  </sheetData>
  <sheetProtection sheet="1" objects="1" scenarios="1"/>
  <printOptions/>
  <pageMargins left="0.4724409448818898" right="0.31496062992125984" top="0.6299212598425197" bottom="0.7480314960629921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Saját Péter</dc:creator>
  <cp:keywords/>
  <dc:description/>
  <cp:lastModifiedBy>Komoróczki Dóri</cp:lastModifiedBy>
  <cp:lastPrinted>2010-07-28T10:57:55Z</cp:lastPrinted>
  <dcterms:created xsi:type="dcterms:W3CDTF">2002-05-09T17:00:15Z</dcterms:created>
  <dcterms:modified xsi:type="dcterms:W3CDTF">2010-07-28T10:57:57Z</dcterms:modified>
  <cp:category/>
  <cp:version/>
  <cp:contentType/>
  <cp:contentStatus/>
</cp:coreProperties>
</file>